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krattli/Library/CloudStorage/OneDrive-ZürcherFilmstiftung/Dokumente/01_Vorlagen/01.05_Formulare/"/>
    </mc:Choice>
  </mc:AlternateContent>
  <xr:revisionPtr revIDLastSave="0" documentId="13_ncr:1_{745094F7-6493-2946-AB54-728AB753F1B7}" xr6:coauthVersionLast="47" xr6:coauthVersionMax="47" xr10:uidLastSave="{00000000-0000-0000-0000-000000000000}"/>
  <bookViews>
    <workbookView xWindow="-15180" yWindow="-28300" windowWidth="39540" windowHeight="28300" xr2:uid="{F71CE0E1-46B9-D044-9D02-0C5CE853E08C}"/>
  </bookViews>
  <sheets>
    <sheet name="Budget Fipla M&amp;P" sheetId="1" r:id="rId1"/>
    <sheet name="Abrechnung M&amp;P" sheetId="2" r:id="rId2"/>
  </sheets>
  <definedNames>
    <definedName name="_xlnm.Print_Area" localSheetId="1">'Abrechnung M&amp;P'!$A$1:$O$213</definedName>
    <definedName name="_xlnm.Print_Area" localSheetId="0">'Budget Fipla M&amp;P'!$A$1:$O$206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9" i="1" l="1"/>
  <c r="N124" i="1"/>
  <c r="N158" i="1"/>
  <c r="N188" i="1"/>
  <c r="N189" i="1"/>
  <c r="N190" i="1"/>
  <c r="N191" i="1"/>
  <c r="N192" i="1"/>
  <c r="N193" i="1"/>
  <c r="N194" i="1"/>
  <c r="N195" i="1"/>
  <c r="N196" i="1"/>
  <c r="N197" i="1"/>
  <c r="N90" i="2"/>
  <c r="N130" i="2"/>
  <c r="N164" i="2"/>
  <c r="N192" i="2"/>
  <c r="N193" i="2"/>
  <c r="N194" i="2"/>
  <c r="N195" i="2"/>
  <c r="N196" i="2"/>
  <c r="N197" i="2"/>
  <c r="N198" i="2"/>
  <c r="N199" i="2"/>
  <c r="N200" i="2"/>
  <c r="N201" i="2"/>
  <c r="N188" i="2"/>
  <c r="N189" i="2"/>
  <c r="N190" i="2"/>
  <c r="N191" i="2"/>
  <c r="N202" i="2"/>
  <c r="N203" i="2"/>
  <c r="N204" i="2"/>
  <c r="N205" i="2"/>
  <c r="N206" i="2"/>
  <c r="N207" i="2"/>
  <c r="N157" i="2"/>
  <c r="N158" i="2"/>
  <c r="N159" i="2"/>
  <c r="N160" i="2"/>
  <c r="N161" i="2"/>
  <c r="N162" i="2"/>
  <c r="N163" i="2"/>
  <c r="N165" i="2"/>
  <c r="N166" i="2"/>
  <c r="N167" i="2"/>
  <c r="N168" i="2"/>
  <c r="N169" i="2"/>
  <c r="N119" i="2"/>
  <c r="N120" i="2"/>
  <c r="N121" i="2"/>
  <c r="N122" i="2"/>
  <c r="N123" i="2"/>
  <c r="N124" i="2"/>
  <c r="N125" i="2"/>
  <c r="N126" i="2"/>
  <c r="N127" i="2"/>
  <c r="N128" i="2"/>
  <c r="N129" i="2"/>
  <c r="N131" i="2"/>
  <c r="N84" i="2"/>
  <c r="N85" i="2"/>
  <c r="N86" i="2"/>
  <c r="N87" i="2"/>
  <c r="N88" i="2"/>
  <c r="N89" i="2"/>
  <c r="N91" i="2"/>
  <c r="N92" i="2"/>
  <c r="N93" i="2"/>
  <c r="N94" i="2"/>
  <c r="N95" i="2"/>
  <c r="N96" i="2"/>
  <c r="N183" i="1"/>
  <c r="N184" i="1"/>
  <c r="N185" i="1"/>
  <c r="N186" i="1"/>
  <c r="N187" i="1"/>
  <c r="N198" i="1"/>
  <c r="N199" i="1"/>
  <c r="N200" i="1"/>
  <c r="N201" i="1"/>
  <c r="N202" i="1"/>
  <c r="N153" i="1"/>
  <c r="N154" i="1"/>
  <c r="N155" i="1"/>
  <c r="N156" i="1"/>
  <c r="N157" i="1"/>
  <c r="N159" i="1"/>
  <c r="N160" i="1"/>
  <c r="N161" i="1"/>
  <c r="N162" i="1"/>
  <c r="N163" i="1"/>
  <c r="N164" i="1"/>
  <c r="N165" i="1"/>
  <c r="N118" i="1"/>
  <c r="N119" i="1"/>
  <c r="N120" i="1"/>
  <c r="N121" i="1"/>
  <c r="N122" i="1"/>
  <c r="N123" i="1"/>
  <c r="N125" i="1"/>
  <c r="N126" i="1"/>
  <c r="N127" i="1"/>
  <c r="N128" i="1"/>
  <c r="N129" i="1"/>
  <c r="N130" i="1"/>
  <c r="N84" i="1"/>
  <c r="N85" i="1"/>
  <c r="N86" i="1"/>
  <c r="N87" i="1"/>
  <c r="N88" i="1"/>
  <c r="N90" i="1"/>
  <c r="N91" i="1"/>
  <c r="N92" i="1"/>
  <c r="N93" i="1"/>
  <c r="N94" i="1"/>
  <c r="N95" i="1"/>
  <c r="N96" i="1"/>
  <c r="K13" i="2"/>
  <c r="K12" i="2"/>
  <c r="I7" i="2"/>
  <c r="O139" i="2"/>
  <c r="M211" i="2" l="1"/>
  <c r="L211" i="2"/>
  <c r="K211" i="2"/>
  <c r="N210" i="2"/>
  <c r="N209" i="2"/>
  <c r="N208" i="2"/>
  <c r="N187" i="2"/>
  <c r="N186" i="2"/>
  <c r="O177" i="2"/>
  <c r="M177" i="2"/>
  <c r="M30" i="2" s="1"/>
  <c r="L177" i="2"/>
  <c r="K177" i="2"/>
  <c r="N176" i="2"/>
  <c r="N175" i="2"/>
  <c r="N174" i="2"/>
  <c r="N173" i="2"/>
  <c r="N172" i="2"/>
  <c r="N171" i="2"/>
  <c r="N170" i="2"/>
  <c r="N156" i="2"/>
  <c r="N155" i="2"/>
  <c r="N154" i="2"/>
  <c r="N153" i="2"/>
  <c r="N152" i="2"/>
  <c r="O29" i="2"/>
  <c r="M139" i="2"/>
  <c r="L139" i="2"/>
  <c r="K139" i="2"/>
  <c r="N138" i="2"/>
  <c r="N137" i="2"/>
  <c r="N136" i="2"/>
  <c r="N135" i="2"/>
  <c r="N134" i="2"/>
  <c r="N133" i="2"/>
  <c r="N132" i="2"/>
  <c r="N118" i="2"/>
  <c r="N117" i="2"/>
  <c r="N116" i="2"/>
  <c r="N115" i="2"/>
  <c r="N114" i="2"/>
  <c r="O103" i="2"/>
  <c r="M103" i="2"/>
  <c r="L103" i="2"/>
  <c r="K103" i="2"/>
  <c r="N102" i="2"/>
  <c r="N101" i="2"/>
  <c r="N100" i="2"/>
  <c r="N99" i="2"/>
  <c r="N98" i="2"/>
  <c r="N97" i="2"/>
  <c r="N83" i="2"/>
  <c r="N82" i="2"/>
  <c r="N81" i="2"/>
  <c r="N80" i="2"/>
  <c r="N79" i="2"/>
  <c r="N78" i="2"/>
  <c r="N63" i="2"/>
  <c r="M62" i="2" s="1"/>
  <c r="M61" i="2"/>
  <c r="L61" i="2"/>
  <c r="M58" i="2"/>
  <c r="M57" i="2"/>
  <c r="M56" i="2"/>
  <c r="M55" i="2"/>
  <c r="M54" i="2"/>
  <c r="M53" i="2"/>
  <c r="M52" i="2"/>
  <c r="M51" i="2"/>
  <c r="M50" i="2"/>
  <c r="M49" i="2"/>
  <c r="M47" i="2"/>
  <c r="O103" i="1"/>
  <c r="M103" i="1"/>
  <c r="L103" i="1"/>
  <c r="K103" i="1"/>
  <c r="N102" i="1"/>
  <c r="N101" i="1"/>
  <c r="N100" i="1"/>
  <c r="N99" i="1"/>
  <c r="N98" i="1"/>
  <c r="N97" i="1"/>
  <c r="N83" i="1"/>
  <c r="N82" i="1"/>
  <c r="N81" i="1"/>
  <c r="N80" i="1"/>
  <c r="N79" i="1"/>
  <c r="N78" i="1"/>
  <c r="O138" i="1"/>
  <c r="O140" i="2" s="1"/>
  <c r="O141" i="2" s="1"/>
  <c r="M138" i="1"/>
  <c r="M140" i="2" s="1"/>
  <c r="L138" i="1"/>
  <c r="L140" i="2" s="1"/>
  <c r="K138" i="1"/>
  <c r="K140" i="2" s="1"/>
  <c r="N137" i="1"/>
  <c r="N136" i="1"/>
  <c r="N135" i="1"/>
  <c r="N134" i="1"/>
  <c r="N133" i="1"/>
  <c r="N132" i="1"/>
  <c r="N131" i="1"/>
  <c r="N117" i="1"/>
  <c r="N116" i="1"/>
  <c r="N115" i="1"/>
  <c r="N114" i="1"/>
  <c r="N113" i="1"/>
  <c r="O173" i="1"/>
  <c r="O178" i="2" s="1"/>
  <c r="M173" i="1"/>
  <c r="M178" i="2" s="1"/>
  <c r="L173" i="1"/>
  <c r="L178" i="2" s="1"/>
  <c r="K173" i="1"/>
  <c r="K178" i="2" s="1"/>
  <c r="N172" i="1"/>
  <c r="N171" i="1"/>
  <c r="N170" i="1"/>
  <c r="N169" i="1"/>
  <c r="N168" i="1"/>
  <c r="N167" i="1"/>
  <c r="N166" i="1"/>
  <c r="N152" i="1"/>
  <c r="N151" i="1"/>
  <c r="N150" i="1"/>
  <c r="N149" i="1"/>
  <c r="N148" i="1"/>
  <c r="O206" i="1"/>
  <c r="O211" i="2" s="1"/>
  <c r="M206" i="1"/>
  <c r="M212" i="2" s="1"/>
  <c r="L206" i="1"/>
  <c r="L212" i="2" s="1"/>
  <c r="K206" i="1"/>
  <c r="K212" i="2" s="1"/>
  <c r="N205" i="1"/>
  <c r="N204" i="1"/>
  <c r="N203" i="1"/>
  <c r="N182" i="1"/>
  <c r="N181" i="1"/>
  <c r="M179" i="2" l="1"/>
  <c r="O31" i="2"/>
  <c r="M31" i="2"/>
  <c r="M213" i="2"/>
  <c r="L31" i="2"/>
  <c r="L213" i="2"/>
  <c r="K31" i="2"/>
  <c r="K213" i="2"/>
  <c r="O30" i="2"/>
  <c r="O179" i="2"/>
  <c r="L30" i="2"/>
  <c r="L179" i="2"/>
  <c r="K30" i="2"/>
  <c r="K179" i="2"/>
  <c r="O104" i="2"/>
  <c r="O105" i="2" s="1"/>
  <c r="O212" i="2"/>
  <c r="O213" i="2" s="1"/>
  <c r="M104" i="2"/>
  <c r="M105" i="2" s="1"/>
  <c r="L104" i="2"/>
  <c r="L105" i="2" s="1"/>
  <c r="K104" i="2"/>
  <c r="K105" i="2" s="1"/>
  <c r="M29" i="2"/>
  <c r="M141" i="2"/>
  <c r="L29" i="2"/>
  <c r="L141" i="2"/>
  <c r="K29" i="2"/>
  <c r="K141" i="2"/>
  <c r="K28" i="2"/>
  <c r="L28" i="2"/>
  <c r="O28" i="2"/>
  <c r="M28" i="2"/>
  <c r="N103" i="2"/>
  <c r="N139" i="2"/>
  <c r="N177" i="2"/>
  <c r="N103" i="1"/>
  <c r="N173" i="1"/>
  <c r="N178" i="2" s="1"/>
  <c r="N138" i="1"/>
  <c r="N140" i="2" s="1"/>
  <c r="N206" i="1"/>
  <c r="N211" i="2" s="1"/>
  <c r="N31" i="2" s="1"/>
  <c r="O31" i="1"/>
  <c r="M31" i="1"/>
  <c r="L30" i="1"/>
  <c r="K30" i="1"/>
  <c r="N63" i="1"/>
  <c r="O29" i="1"/>
  <c r="M29" i="1"/>
  <c r="L29" i="1"/>
  <c r="K29" i="1"/>
  <c r="L28" i="1"/>
  <c r="O28" i="1"/>
  <c r="M28" i="1"/>
  <c r="K28" i="1"/>
  <c r="M32" i="2" l="1"/>
  <c r="N44" i="2" s="1"/>
  <c r="M44" i="2" s="1"/>
  <c r="O32" i="2"/>
  <c r="O36" i="2" s="1"/>
  <c r="L32" i="2"/>
  <c r="K32" i="2"/>
  <c r="K35" i="2" s="1"/>
  <c r="N35" i="2" s="1"/>
  <c r="N30" i="2"/>
  <c r="N179" i="2"/>
  <c r="N104" i="2"/>
  <c r="N105" i="2" s="1"/>
  <c r="N212" i="2"/>
  <c r="N213" i="2" s="1"/>
  <c r="N29" i="2"/>
  <c r="N141" i="2"/>
  <c r="N28" i="2"/>
  <c r="O30" i="1"/>
  <c r="O32" i="1" s="1"/>
  <c r="O36" i="1" s="1"/>
  <c r="O37" i="2" s="1"/>
  <c r="M30" i="1"/>
  <c r="K31" i="1"/>
  <c r="L31" i="1"/>
  <c r="N30" i="1"/>
  <c r="M57" i="1"/>
  <c r="M58" i="1"/>
  <c r="M55" i="1"/>
  <c r="M54" i="1"/>
  <c r="M53" i="1"/>
  <c r="M56" i="1"/>
  <c r="N29" i="1"/>
  <c r="N28" i="1"/>
  <c r="L33" i="2" l="1"/>
  <c r="L34" i="2" s="1"/>
  <c r="N34" i="2" s="1"/>
  <c r="K36" i="2"/>
  <c r="O38" i="2"/>
  <c r="N32" i="2"/>
  <c r="L62" i="2"/>
  <c r="N31" i="1"/>
  <c r="N32" i="1" s="1"/>
  <c r="L36" i="2" l="1"/>
  <c r="N36" i="2"/>
  <c r="N64" i="2" s="1"/>
  <c r="K32" i="1"/>
  <c r="K35" i="1" s="1"/>
  <c r="L32" i="1"/>
  <c r="M32" i="1"/>
  <c r="N44" i="1" l="1"/>
  <c r="M44" i="1" s="1"/>
  <c r="L33" i="1"/>
  <c r="L34" i="1" s="1"/>
  <c r="N35" i="1"/>
  <c r="K36" i="1" l="1"/>
  <c r="N34" i="1"/>
  <c r="N36" i="1" s="1"/>
  <c r="M62" i="1"/>
  <c r="M61" i="1"/>
  <c r="M50" i="1"/>
  <c r="M51" i="1"/>
  <c r="M47" i="1"/>
  <c r="M49" i="1"/>
  <c r="M52" i="1"/>
  <c r="L62" i="1" l="1"/>
  <c r="K37" i="2"/>
  <c r="K38" i="2" s="1"/>
  <c r="N64" i="1"/>
  <c r="N37" i="2"/>
  <c r="N38" i="2" s="1"/>
  <c r="L36" i="1"/>
  <c r="L61" i="1" l="1"/>
  <c r="L37" i="2"/>
  <c r="L38" i="2" s="1"/>
</calcChain>
</file>

<file path=xl/sharedStrings.xml><?xml version="1.0" encoding="utf-8"?>
<sst xmlns="http://schemas.openxmlformats.org/spreadsheetml/2006/main" count="583" uniqueCount="107">
  <si>
    <t>Technische Bereitstellung</t>
  </si>
  <si>
    <t>Marketing- und Medienarbeit</t>
  </si>
  <si>
    <t>Promotionsmaterial</t>
  </si>
  <si>
    <t>BAK</t>
  </si>
  <si>
    <t>Kantone</t>
  </si>
  <si>
    <t>Swissfilms</t>
  </si>
  <si>
    <t>MEDIA Ersatzmassnahmen</t>
  </si>
  <si>
    <t>Eigenmittel</t>
  </si>
  <si>
    <t>Sonstige</t>
  </si>
  <si>
    <t>TOTAL Finanzierung</t>
  </si>
  <si>
    <t>Kostenart</t>
  </si>
  <si>
    <t>Sonstiges</t>
  </si>
  <si>
    <t>Bsp.: Digitaler Versand, DCP, UT für CH</t>
  </si>
  <si>
    <t>Bsp.: Teaser</t>
  </si>
  <si>
    <t>Bsp.: Artwork</t>
  </si>
  <si>
    <t>Bsp.: Reisekosten Festival</t>
  </si>
  <si>
    <t>Bsp.: Press Agent</t>
  </si>
  <si>
    <t xml:space="preserve">Bsp.: Sprachversionen d, f, e und Audiodeskription </t>
  </si>
  <si>
    <t>von</t>
  </si>
  <si>
    <t>bis</t>
  </si>
  <si>
    <t>Zwischentotal</t>
  </si>
  <si>
    <t>tt.mm.jj</t>
  </si>
  <si>
    <t>Total Technische Bereitstellung</t>
  </si>
  <si>
    <t>Total Promotionsmaterial</t>
  </si>
  <si>
    <t>Total Marketing- und Medienarbeit</t>
  </si>
  <si>
    <t>Total Sonstiges</t>
  </si>
  <si>
    <t>Kosten Produktion ungedeckter Anteil</t>
  </si>
  <si>
    <t>Datum:</t>
  </si>
  <si>
    <t>ZUSAMMENFASSUNG BUDGET</t>
  </si>
  <si>
    <t>FINANZIERUNGSPLAN</t>
  </si>
  <si>
    <t>Beitrag</t>
  </si>
  <si>
    <t>TOTAL Kosten</t>
  </si>
  <si>
    <t>Eigenmittel Produzent</t>
  </si>
  <si>
    <t>Eigenmittel Verleih</t>
  </si>
  <si>
    <t>Referenzmittel</t>
  </si>
  <si>
    <t>Fördermittel</t>
  </si>
  <si>
    <t>Zürcher Filmstiftung: Anteil Produzent</t>
  </si>
  <si>
    <t>Zürcher Filmstiftung: Anteil Verleih</t>
  </si>
  <si>
    <t>Gedeckt via Herstellungsbudget</t>
  </si>
  <si>
    <t>Finanzierungsquelle</t>
  </si>
  <si>
    <t>BUDGET und FINANZIERUNGSPLAN</t>
  </si>
  <si>
    <t>MG (CHF):</t>
  </si>
  <si>
    <t>Medienpartnerschaften/Sponsoring</t>
  </si>
  <si>
    <t>ausländischer Verleih/Weltvertrieb</t>
  </si>
  <si>
    <t>Sender/Plattform</t>
  </si>
  <si>
    <t>BAK, ZFS etc.</t>
  </si>
  <si>
    <t>Auswertungsfirma:</t>
  </si>
  <si>
    <t>Ort</t>
  </si>
  <si>
    <t>rechtsgültige Unterschrift:</t>
  </si>
  <si>
    <t>Ja</t>
  </si>
  <si>
    <t>Nein</t>
  </si>
  <si>
    <t>Zeitplan</t>
  </si>
  <si>
    <t>in CHF</t>
  </si>
  <si>
    <t>ZH-Effekt</t>
  </si>
  <si>
    <t>Total</t>
  </si>
  <si>
    <t>Kosten Produktion</t>
  </si>
  <si>
    <t>mmm jj</t>
  </si>
  <si>
    <t>enthalten im Herstellungs-budget</t>
  </si>
  <si>
    <t>Kosten 
Verleih</t>
  </si>
  <si>
    <t>Differenz zu TOTAL Kosten</t>
  </si>
  <si>
    <t>Handlungsunkosten Verleih (max. 7.5%)</t>
  </si>
  <si>
    <t>Handlungsunkosten Produktion (max. 7.5%)</t>
  </si>
  <si>
    <t>Antragsdossier</t>
  </si>
  <si>
    <t>Marketing- und Promotionsmassnahmen</t>
  </si>
  <si>
    <t>Projekttitel</t>
  </si>
  <si>
    <t>Produktionsfirma:</t>
  </si>
  <si>
    <t>Festivalstart:</t>
  </si>
  <si>
    <t>davon via 
Herst.-budget gedeckt</t>
  </si>
  <si>
    <t>D-CH:</t>
  </si>
  <si>
    <t>F-CH:</t>
  </si>
  <si>
    <t>I-CH:</t>
  </si>
  <si>
    <r>
      <rPr>
        <b/>
        <sz val="8"/>
        <color rgb="FFC00000"/>
        <rFont val="Arial"/>
        <family val="2"/>
      </rPr>
      <t>*</t>
    </r>
    <r>
      <rPr>
        <sz val="8"/>
        <color theme="1"/>
        <rFont val="Arial"/>
        <family val="2"/>
      </rPr>
      <t>Status der Finanzierung: 1 = zugesagt | 2 = beantragt, hängig | 3 = noch zu beantragen</t>
    </r>
  </si>
  <si>
    <t>Spalte1</t>
  </si>
  <si>
    <t>Spalte2</t>
  </si>
  <si>
    <t>Spalte3</t>
  </si>
  <si>
    <t>Spalte4</t>
  </si>
  <si>
    <t>Spalte5</t>
  </si>
  <si>
    <t>Spalte6</t>
  </si>
  <si>
    <t>ABRECHNUNG und FINANZIERUNGSPLAN</t>
  </si>
  <si>
    <t>Budgetiert</t>
  </si>
  <si>
    <t>Veränderung gegenüber Budget</t>
  </si>
  <si>
    <t>Rechnungssteller</t>
  </si>
  <si>
    <t>Anmerkungen</t>
  </si>
  <si>
    <t>Bsp.: Andy Bird</t>
  </si>
  <si>
    <t>Bsp.: Go4it GmbH</t>
  </si>
  <si>
    <t>Bsp.: Stella Colour</t>
  </si>
  <si>
    <t>Bsp.: SBB, Die Bahn, Swiss</t>
  </si>
  <si>
    <t>andere Auswertung:</t>
  </si>
  <si>
    <t>Beleg-Nr.</t>
  </si>
  <si>
    <t>Bsp.: Cut Ltd.</t>
  </si>
  <si>
    <t>Bsp.: Listen2me AG</t>
  </si>
  <si>
    <t>ZUSAMMENFASSUNG ABRECHNUNG</t>
  </si>
  <si>
    <t>Kinostart</t>
  </si>
  <si>
    <t>erwartete Admissions:</t>
  </si>
  <si>
    <t>Beschreibung</t>
  </si>
  <si>
    <t>aktuelle Admissions:</t>
  </si>
  <si>
    <t>DETAILLIERTES BUDGET (1/2)</t>
  </si>
  <si>
    <t>DETAILLIERTES BUDGET (2/2)</t>
  </si>
  <si>
    <t>ABRECHNUNG (1/2)</t>
  </si>
  <si>
    <t>ABRECHNUNG (2/2)</t>
  </si>
  <si>
    <t>Anteil gem. Kosten 
(mind. 5%)</t>
  </si>
  <si>
    <t>Anteil an Finanzierung</t>
  </si>
  <si>
    <t>Projekttitel:</t>
  </si>
  <si>
    <t>Kostenübernahmen durch Festivals o. Kino</t>
  </si>
  <si>
    <t>via Herst.-budget gedeckt</t>
  </si>
  <si>
    <r>
      <t>Status</t>
    </r>
    <r>
      <rPr>
        <b/>
        <sz val="9"/>
        <color rgb="FFC00000"/>
        <rFont val="Arial"/>
        <family val="2"/>
      </rPr>
      <t>*</t>
    </r>
  </si>
  <si>
    <r>
      <rPr>
        <b/>
        <sz val="8"/>
        <color rgb="FFC00000"/>
        <rFont val="Arial"/>
        <family val="2"/>
      </rPr>
      <t>*</t>
    </r>
    <r>
      <rPr>
        <sz val="8"/>
        <color theme="1"/>
        <rFont val="Arial"/>
        <family val="2"/>
      </rPr>
      <t>Status der Finanzierung: 1 = zugesagt | 2 = beantragt, hängig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</si>
</sst>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_-#,##0_-;\-#,##0_-;_-&quot;0&quot;_-;_-@_-"/>
  </numFmts>
  <fonts count="36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theme="0" tint="-0.34998626667073579"/>
      <name val="Arial"/>
      <family val="2"/>
    </font>
    <font>
      <sz val="8"/>
      <color rgb="FF000000"/>
      <name val="Arial"/>
      <family val="2"/>
    </font>
    <font>
      <i/>
      <sz val="8"/>
      <color rgb="FFA6A6A6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C00000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color theme="1"/>
      <name val="Calibri"/>
      <family val="2"/>
      <scheme val="minor"/>
    </font>
    <font>
      <i/>
      <sz val="8.5"/>
      <color theme="1"/>
      <name val="Arial"/>
      <family val="2"/>
    </font>
    <font>
      <b/>
      <sz val="8"/>
      <color rgb="FFC00000"/>
      <name val="Arial"/>
      <family val="2"/>
    </font>
    <font>
      <sz val="8"/>
      <color theme="0" tint="-0.499984740745262"/>
      <name val="Arial"/>
      <family val="2"/>
    </font>
    <font>
      <i/>
      <sz val="8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b/>
      <sz val="8.5"/>
      <color theme="1"/>
      <name val="Calibri"/>
      <family val="2"/>
      <scheme val="minor"/>
    </font>
    <font>
      <sz val="9"/>
      <color theme="0" tint="-0.34998626667073579"/>
      <name val="Arial"/>
      <family val="2"/>
    </font>
    <font>
      <b/>
      <sz val="9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7">
    <xf numFmtId="165" fontId="0" fillId="0" borderId="0" applyBorder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3" borderId="5" applyNumberFormat="0">
      <alignment vertical="center"/>
      <protection locked="0"/>
    </xf>
    <xf numFmtId="17" fontId="19" fillId="3" borderId="5">
      <alignment horizontal="left" vertical="center"/>
      <protection locked="0"/>
    </xf>
    <xf numFmtId="165" fontId="19" fillId="3" borderId="5">
      <alignment vertical="center"/>
      <protection locked="0"/>
    </xf>
    <xf numFmtId="165" fontId="19" fillId="4" borderId="12">
      <alignment vertical="center"/>
    </xf>
    <xf numFmtId="165" fontId="19" fillId="4" borderId="12">
      <alignment vertical="center"/>
      <protection locked="0"/>
    </xf>
    <xf numFmtId="165" fontId="8" fillId="0" borderId="0" applyFont="0">
      <alignment vertical="center"/>
    </xf>
    <xf numFmtId="165" fontId="15" fillId="0" borderId="0">
      <alignment vertical="center"/>
    </xf>
    <xf numFmtId="165" fontId="15" fillId="3" borderId="5">
      <alignment vertical="center"/>
      <protection locked="0"/>
    </xf>
    <xf numFmtId="0" fontId="19" fillId="6" borderId="5">
      <alignment horizontal="left" vertical="center"/>
      <protection locked="0"/>
    </xf>
    <xf numFmtId="165" fontId="15" fillId="6" borderId="5">
      <alignment vertical="center"/>
      <protection locked="0"/>
    </xf>
    <xf numFmtId="165" fontId="19" fillId="6" borderId="5">
      <alignment vertical="center"/>
      <protection locked="0"/>
    </xf>
    <xf numFmtId="0" fontId="19" fillId="6" borderId="5">
      <alignment horizontal="center" vertical="center"/>
      <protection locked="0"/>
    </xf>
    <xf numFmtId="165" fontId="15" fillId="3" borderId="9">
      <alignment vertical="center"/>
      <protection locked="0"/>
    </xf>
    <xf numFmtId="0" fontId="15" fillId="6" borderId="5">
      <alignment vertical="center"/>
      <protection locked="0"/>
    </xf>
  </cellStyleXfs>
  <cellXfs count="248">
    <xf numFmtId="165" fontId="0" fillId="0" borderId="0" xfId="0"/>
    <xf numFmtId="165" fontId="0" fillId="0" borderId="0" xfId="0" applyAlignment="1">
      <alignment vertical="top"/>
    </xf>
    <xf numFmtId="165" fontId="3" fillId="0" borderId="0" xfId="0" applyFont="1" applyAlignment="1">
      <alignment vertical="top"/>
    </xf>
    <xf numFmtId="165" fontId="6" fillId="0" borderId="0" xfId="0" applyFont="1" applyAlignment="1">
      <alignment vertical="top"/>
    </xf>
    <xf numFmtId="165" fontId="5" fillId="0" borderId="0" xfId="0" applyFont="1" applyAlignment="1">
      <alignment vertical="top"/>
    </xf>
    <xf numFmtId="165" fontId="7" fillId="0" borderId="0" xfId="0" applyFont="1" applyAlignment="1">
      <alignment vertical="top"/>
    </xf>
    <xf numFmtId="165" fontId="8" fillId="0" borderId="0" xfId="0" applyFont="1" applyAlignment="1">
      <alignment vertical="top"/>
    </xf>
    <xf numFmtId="165" fontId="8" fillId="0" borderId="0" xfId="0" applyFont="1"/>
    <xf numFmtId="165" fontId="7" fillId="0" borderId="0" xfId="0" applyFont="1" applyAlignment="1">
      <alignment horizontal="left" vertical="top"/>
    </xf>
    <xf numFmtId="165" fontId="9" fillId="0" borderId="0" xfId="0" applyFont="1" applyAlignment="1">
      <alignment vertical="top"/>
    </xf>
    <xf numFmtId="9" fontId="8" fillId="0" borderId="0" xfId="0" applyNumberFormat="1" applyFont="1" applyAlignment="1">
      <alignment vertical="top"/>
    </xf>
    <xf numFmtId="165" fontId="12" fillId="0" borderId="0" xfId="0" applyFont="1" applyAlignment="1">
      <alignment vertical="top"/>
    </xf>
    <xf numFmtId="165" fontId="7" fillId="0" borderId="2" xfId="0" applyFont="1" applyBorder="1" applyAlignment="1">
      <alignment vertical="center"/>
    </xf>
    <xf numFmtId="165" fontId="7" fillId="0" borderId="2" xfId="0" applyFont="1" applyBorder="1" applyAlignment="1">
      <alignment vertical="center" wrapText="1"/>
    </xf>
    <xf numFmtId="165" fontId="8" fillId="0" borderId="0" xfId="0" applyFont="1" applyAlignment="1">
      <alignment vertical="center"/>
    </xf>
    <xf numFmtId="165" fontId="0" fillId="0" borderId="0" xfId="0" applyAlignment="1">
      <alignment vertical="center"/>
    </xf>
    <xf numFmtId="17" fontId="11" fillId="0" borderId="0" xfId="0" applyNumberFormat="1" applyFont="1" applyAlignment="1">
      <alignment horizontal="left" vertical="center"/>
    </xf>
    <xf numFmtId="165" fontId="11" fillId="0" borderId="0" xfId="0" applyFont="1" applyAlignment="1">
      <alignment vertical="center"/>
    </xf>
    <xf numFmtId="165" fontId="11" fillId="0" borderId="0" xfId="0" applyFont="1" applyAlignment="1">
      <alignment horizontal="center" vertical="center"/>
    </xf>
    <xf numFmtId="165" fontId="11" fillId="0" borderId="0" xfId="0" applyFont="1" applyAlignment="1">
      <alignment horizontal="right" vertical="center"/>
    </xf>
    <xf numFmtId="165" fontId="7" fillId="0" borderId="2" xfId="0" applyFont="1" applyBorder="1" applyAlignment="1">
      <alignment horizontal="left" vertical="top"/>
    </xf>
    <xf numFmtId="165" fontId="0" fillId="0" borderId="1" xfId="0" applyBorder="1" applyAlignment="1">
      <alignment vertical="center"/>
    </xf>
    <xf numFmtId="165" fontId="0" fillId="0" borderId="2" xfId="0" applyBorder="1" applyAlignment="1">
      <alignment vertical="center"/>
    </xf>
    <xf numFmtId="165" fontId="9" fillId="0" borderId="2" xfId="0" applyFont="1" applyBorder="1" applyAlignment="1">
      <alignment horizontal="left" vertical="top"/>
    </xf>
    <xf numFmtId="165" fontId="1" fillId="0" borderId="0" xfId="0" applyFont="1" applyAlignment="1">
      <alignment vertical="center"/>
    </xf>
    <xf numFmtId="165" fontId="9" fillId="0" borderId="2" xfId="0" applyFont="1" applyBorder="1" applyAlignment="1">
      <alignment vertical="center" wrapText="1"/>
    </xf>
    <xf numFmtId="17" fontId="13" fillId="0" borderId="0" xfId="0" applyNumberFormat="1" applyFont="1" applyAlignment="1">
      <alignment horizontal="left" vertical="center"/>
    </xf>
    <xf numFmtId="165" fontId="13" fillId="0" borderId="0" xfId="0" applyFont="1" applyAlignment="1">
      <alignment vertical="center"/>
    </xf>
    <xf numFmtId="165" fontId="1" fillId="0" borderId="1" xfId="0" applyFont="1" applyBorder="1" applyAlignment="1">
      <alignment vertical="center"/>
    </xf>
    <xf numFmtId="165" fontId="13" fillId="0" borderId="0" xfId="0" applyFont="1" applyAlignment="1">
      <alignment horizontal="center" vertical="center"/>
    </xf>
    <xf numFmtId="165" fontId="13" fillId="0" borderId="0" xfId="0" applyFont="1" applyAlignment="1">
      <alignment horizontal="right" vertical="center"/>
    </xf>
    <xf numFmtId="165" fontId="1" fillId="0" borderId="2" xfId="0" applyFont="1" applyBorder="1" applyAlignment="1">
      <alignment vertical="center"/>
    </xf>
    <xf numFmtId="165" fontId="10" fillId="0" borderId="0" xfId="0" applyFont="1" applyAlignment="1">
      <alignment vertical="center"/>
    </xf>
    <xf numFmtId="165" fontId="6" fillId="0" borderId="0" xfId="0" applyFont="1"/>
    <xf numFmtId="165" fontId="6" fillId="0" borderId="2" xfId="0" applyFont="1" applyBorder="1"/>
    <xf numFmtId="165" fontId="6" fillId="0" borderId="0" xfId="0" applyFont="1" applyBorder="1"/>
    <xf numFmtId="165" fontId="15" fillId="0" borderId="0" xfId="0" applyFont="1"/>
    <xf numFmtId="165" fontId="0" fillId="0" borderId="0" xfId="0" applyBorder="1"/>
    <xf numFmtId="165" fontId="7" fillId="0" borderId="0" xfId="0" applyFont="1" applyBorder="1" applyAlignment="1">
      <alignment vertical="top"/>
    </xf>
    <xf numFmtId="165" fontId="6" fillId="0" borderId="0" xfId="0" applyFont="1" applyAlignment="1">
      <alignment vertical="center"/>
    </xf>
    <xf numFmtId="165" fontId="8" fillId="0" borderId="0" xfId="0" applyFont="1" applyBorder="1" applyAlignment="1">
      <alignment vertical="center"/>
    </xf>
    <xf numFmtId="165" fontId="0" fillId="0" borderId="0" xfId="0" applyBorder="1" applyAlignment="1">
      <alignment vertical="center"/>
    </xf>
    <xf numFmtId="165" fontId="5" fillId="0" borderId="0" xfId="0" applyFont="1" applyAlignment="1">
      <alignment vertical="center"/>
    </xf>
    <xf numFmtId="165" fontId="15" fillId="0" borderId="0" xfId="0" applyFont="1" applyAlignment="1">
      <alignment vertical="center"/>
    </xf>
    <xf numFmtId="165" fontId="15" fillId="0" borderId="0" xfId="0" applyFont="1" applyAlignment="1">
      <alignment horizontal="center" vertical="center"/>
    </xf>
    <xf numFmtId="165" fontId="6" fillId="0" borderId="0" xfId="0" applyFont="1" applyAlignment="1">
      <alignment horizontal="center" vertical="center"/>
    </xf>
    <xf numFmtId="165" fontId="15" fillId="0" borderId="0" xfId="0" applyFont="1" applyBorder="1" applyAlignment="1">
      <alignment vertical="center"/>
    </xf>
    <xf numFmtId="165" fontId="7" fillId="0" borderId="0" xfId="0" applyFont="1"/>
    <xf numFmtId="165" fontId="7" fillId="0" borderId="0" xfId="0" applyFont="1" applyAlignment="1">
      <alignment horizontal="right" wrapText="1"/>
    </xf>
    <xf numFmtId="165" fontId="18" fillId="0" borderId="0" xfId="0" applyFont="1" applyAlignment="1">
      <alignment vertical="top"/>
    </xf>
    <xf numFmtId="165" fontId="19" fillId="0" borderId="2" xfId="0" applyFont="1" applyBorder="1" applyAlignment="1">
      <alignment horizontal="right" vertical="center" wrapText="1"/>
    </xf>
    <xf numFmtId="165" fontId="19" fillId="0" borderId="0" xfId="0" applyFont="1" applyAlignment="1">
      <alignment vertical="center"/>
    </xf>
    <xf numFmtId="165" fontId="20" fillId="0" borderId="0" xfId="0" applyFont="1" applyAlignment="1">
      <alignment vertical="center"/>
    </xf>
    <xf numFmtId="165" fontId="19" fillId="0" borderId="2" xfId="0" applyFont="1" applyBorder="1" applyAlignment="1">
      <alignment vertical="center"/>
    </xf>
    <xf numFmtId="165" fontId="18" fillId="0" borderId="1" xfId="0" applyFont="1" applyBorder="1" applyAlignment="1">
      <alignment vertical="center"/>
    </xf>
    <xf numFmtId="165" fontId="20" fillId="0" borderId="1" xfId="0" applyFont="1" applyBorder="1" applyAlignment="1">
      <alignment vertical="center"/>
    </xf>
    <xf numFmtId="165" fontId="18" fillId="0" borderId="4" xfId="0" applyFont="1" applyBorder="1" applyAlignment="1">
      <alignment vertical="center"/>
    </xf>
    <xf numFmtId="165" fontId="19" fillId="0" borderId="1" xfId="0" applyFont="1" applyBorder="1" applyAlignment="1">
      <alignment vertical="center"/>
    </xf>
    <xf numFmtId="165" fontId="20" fillId="0" borderId="0" xfId="0" applyFont="1"/>
    <xf numFmtId="165" fontId="18" fillId="0" borderId="0" xfId="0" applyFont="1" applyAlignment="1">
      <alignment horizontal="left" vertical="center"/>
    </xf>
    <xf numFmtId="165" fontId="18" fillId="0" borderId="0" xfId="0" applyFont="1" applyAlignment="1">
      <alignment horizontal="center" vertical="center" wrapText="1"/>
    </xf>
    <xf numFmtId="165" fontId="18" fillId="0" borderId="0" xfId="0" applyFont="1" applyAlignment="1">
      <alignment horizontal="center" vertical="center"/>
    </xf>
    <xf numFmtId="165" fontId="18" fillId="0" borderId="0" xfId="0" applyFont="1" applyAlignment="1">
      <alignment vertical="center"/>
    </xf>
    <xf numFmtId="165" fontId="19" fillId="0" borderId="0" xfId="0" applyFont="1" applyAlignment="1">
      <alignment horizontal="center" vertical="center"/>
    </xf>
    <xf numFmtId="165" fontId="18" fillId="0" borderId="0" xfId="2" applyNumberFormat="1" applyFont="1" applyAlignment="1">
      <alignment vertical="center"/>
    </xf>
    <xf numFmtId="165" fontId="19" fillId="0" borderId="0" xfId="0" applyFont="1" applyAlignment="1">
      <alignment horizontal="center" vertical="top"/>
    </xf>
    <xf numFmtId="1" fontId="19" fillId="0" borderId="0" xfId="0" applyNumberFormat="1" applyFont="1" applyAlignment="1">
      <alignment vertical="top"/>
    </xf>
    <xf numFmtId="165" fontId="19" fillId="0" borderId="4" xfId="0" applyFont="1" applyBorder="1" applyAlignment="1">
      <alignment vertical="center"/>
    </xf>
    <xf numFmtId="165" fontId="19" fillId="0" borderId="4" xfId="0" applyFont="1" applyBorder="1" applyAlignment="1">
      <alignment horizontal="center" vertical="center"/>
    </xf>
    <xf numFmtId="165" fontId="18" fillId="0" borderId="1" xfId="0" applyFont="1" applyBorder="1" applyAlignment="1">
      <alignment horizontal="left" vertical="center"/>
    </xf>
    <xf numFmtId="165" fontId="14" fillId="0" borderId="0" xfId="0" applyFont="1" applyAlignment="1">
      <alignment vertical="center"/>
    </xf>
    <xf numFmtId="165" fontId="7" fillId="0" borderId="0" xfId="0" applyFont="1" applyAlignment="1">
      <alignment horizontal="center" wrapText="1"/>
    </xf>
    <xf numFmtId="49" fontId="23" fillId="0" borderId="0" xfId="0" applyNumberFormat="1" applyFont="1" applyAlignment="1">
      <alignment horizontal="right" vertical="top"/>
    </xf>
    <xf numFmtId="165" fontId="17" fillId="0" borderId="0" xfId="0" applyFont="1" applyAlignment="1">
      <alignment vertical="center"/>
    </xf>
    <xf numFmtId="165" fontId="19" fillId="3" borderId="5" xfId="5">
      <alignment vertical="center"/>
      <protection locked="0"/>
    </xf>
    <xf numFmtId="165" fontId="19" fillId="4" borderId="12" xfId="6">
      <alignment vertical="center"/>
    </xf>
    <xf numFmtId="165" fontId="19" fillId="4" borderId="14" xfId="6" applyBorder="1">
      <alignment vertical="center"/>
    </xf>
    <xf numFmtId="165" fontId="19" fillId="3" borderId="13" xfId="5" applyBorder="1">
      <alignment vertical="center"/>
      <protection locked="0"/>
    </xf>
    <xf numFmtId="17" fontId="19" fillId="3" borderId="5" xfId="4">
      <alignment horizontal="left" vertical="center"/>
      <protection locked="0"/>
    </xf>
    <xf numFmtId="165" fontId="19" fillId="4" borderId="12" xfId="7">
      <alignment vertical="center"/>
      <protection locked="0"/>
    </xf>
    <xf numFmtId="165" fontId="19" fillId="4" borderId="14" xfId="7" applyBorder="1">
      <alignment vertical="center"/>
      <protection locked="0"/>
    </xf>
    <xf numFmtId="165" fontId="9" fillId="0" borderId="0" xfId="0" applyFont="1" applyBorder="1" applyAlignment="1">
      <alignment vertical="center"/>
    </xf>
    <xf numFmtId="165" fontId="9" fillId="0" borderId="0" xfId="0" applyFont="1" applyBorder="1" applyAlignment="1">
      <alignment horizontal="left" vertical="top"/>
    </xf>
    <xf numFmtId="165" fontId="1" fillId="0" borderId="0" xfId="0" applyFont="1" applyBorder="1" applyAlignment="1">
      <alignment vertical="center"/>
    </xf>
    <xf numFmtId="17" fontId="11" fillId="0" borderId="0" xfId="0" applyNumberFormat="1" applyFont="1" applyBorder="1" applyAlignment="1">
      <alignment horizontal="left" vertical="center"/>
    </xf>
    <xf numFmtId="165" fontId="11" fillId="0" borderId="0" xfId="0" applyFont="1" applyBorder="1" applyAlignment="1">
      <alignment vertical="center"/>
    </xf>
    <xf numFmtId="17" fontId="13" fillId="0" borderId="0" xfId="0" applyNumberFormat="1" applyFont="1" applyBorder="1" applyAlignment="1">
      <alignment horizontal="left" vertical="center"/>
    </xf>
    <xf numFmtId="165" fontId="13" fillId="0" borderId="0" xfId="0" applyFont="1" applyBorder="1" applyAlignment="1">
      <alignment vertical="center"/>
    </xf>
    <xf numFmtId="17" fontId="11" fillId="0" borderId="2" xfId="0" applyNumberFormat="1" applyFont="1" applyBorder="1" applyAlignment="1">
      <alignment horizontal="left" vertical="center"/>
    </xf>
    <xf numFmtId="165" fontId="11" fillId="0" borderId="2" xfId="0" applyFont="1" applyBorder="1" applyAlignment="1">
      <alignment vertical="center"/>
    </xf>
    <xf numFmtId="165" fontId="11" fillId="0" borderId="2" xfId="0" applyFont="1" applyBorder="1" applyAlignment="1">
      <alignment horizontal="center" vertical="center"/>
    </xf>
    <xf numFmtId="165" fontId="11" fillId="0" borderId="2" xfId="0" applyFont="1" applyBorder="1" applyAlignment="1">
      <alignment horizontal="right" vertical="center"/>
    </xf>
    <xf numFmtId="17" fontId="13" fillId="0" borderId="2" xfId="0" applyNumberFormat="1" applyFont="1" applyBorder="1" applyAlignment="1">
      <alignment horizontal="left" vertical="center"/>
    </xf>
    <xf numFmtId="165" fontId="13" fillId="0" borderId="2" xfId="0" applyFont="1" applyBorder="1" applyAlignment="1">
      <alignment vertical="center"/>
    </xf>
    <xf numFmtId="165" fontId="13" fillId="0" borderId="2" xfId="0" applyFont="1" applyBorder="1" applyAlignment="1">
      <alignment horizontal="center" vertical="center"/>
    </xf>
    <xf numFmtId="165" fontId="13" fillId="0" borderId="2" xfId="0" applyFont="1" applyBorder="1" applyAlignment="1">
      <alignment horizontal="right" vertical="center"/>
    </xf>
    <xf numFmtId="165" fontId="15" fillId="0" borderId="0" xfId="9">
      <alignment vertical="center"/>
    </xf>
    <xf numFmtId="165" fontId="15" fillId="0" borderId="1" xfId="9" applyBorder="1">
      <alignment vertical="center"/>
    </xf>
    <xf numFmtId="165" fontId="15" fillId="3" borderId="5" xfId="10">
      <alignment vertical="center"/>
      <protection locked="0"/>
    </xf>
    <xf numFmtId="165" fontId="18" fillId="0" borderId="4" xfId="9" applyFont="1" applyBorder="1">
      <alignment vertical="center"/>
    </xf>
    <xf numFmtId="165" fontId="9" fillId="0" borderId="0" xfId="0" applyFont="1" applyAlignment="1">
      <alignment horizontal="left"/>
    </xf>
    <xf numFmtId="165" fontId="1" fillId="0" borderId="0" xfId="0" applyFont="1"/>
    <xf numFmtId="165" fontId="9" fillId="0" borderId="0" xfId="0" applyFont="1" applyAlignment="1">
      <alignment horizontal="center" wrapText="1"/>
    </xf>
    <xf numFmtId="165" fontId="7" fillId="0" borderId="0" xfId="0" applyFont="1" applyAlignment="1">
      <alignment horizontal="left"/>
    </xf>
    <xf numFmtId="165" fontId="18" fillId="0" borderId="0" xfId="0" applyFont="1" applyAlignment="1">
      <alignment horizontal="left"/>
    </xf>
    <xf numFmtId="165" fontId="15" fillId="3" borderId="10" xfId="10" applyBorder="1">
      <alignment vertical="center"/>
      <protection locked="0"/>
    </xf>
    <xf numFmtId="165" fontId="5" fillId="0" borderId="0" xfId="0" applyFont="1"/>
    <xf numFmtId="165" fontId="16" fillId="0" borderId="0" xfId="0" applyFont="1"/>
    <xf numFmtId="17" fontId="19" fillId="3" borderId="10" xfId="4" applyBorder="1">
      <alignment horizontal="left" vertical="center"/>
      <protection locked="0"/>
    </xf>
    <xf numFmtId="165" fontId="19" fillId="0" borderId="0" xfId="0" applyFont="1" applyAlignment="1">
      <alignment vertical="top"/>
    </xf>
    <xf numFmtId="165" fontId="25" fillId="0" borderId="0" xfId="0" applyFont="1"/>
    <xf numFmtId="165" fontId="24" fillId="0" borderId="0" xfId="0" applyFont="1"/>
    <xf numFmtId="166" fontId="24" fillId="0" borderId="0" xfId="8" applyNumberFormat="1" applyFont="1" applyAlignment="1"/>
    <xf numFmtId="167" fontId="24" fillId="0" borderId="0" xfId="8" applyNumberFormat="1" applyFont="1" applyAlignment="1"/>
    <xf numFmtId="165" fontId="11" fillId="0" borderId="1" xfId="0" applyFont="1" applyBorder="1" applyAlignment="1">
      <alignment vertical="center"/>
    </xf>
    <xf numFmtId="165" fontId="15" fillId="6" borderId="5" xfId="12">
      <alignment vertical="center"/>
      <protection locked="0"/>
    </xf>
    <xf numFmtId="165" fontId="18" fillId="0" borderId="4" xfId="0" applyFont="1" applyBorder="1" applyAlignment="1">
      <alignment horizontal="left" vertical="center"/>
    </xf>
    <xf numFmtId="165" fontId="19" fillId="6" borderId="5" xfId="13">
      <alignment vertical="center"/>
      <protection locked="0"/>
    </xf>
    <xf numFmtId="165" fontId="8" fillId="0" borderId="0" xfId="0" applyFont="1" applyBorder="1"/>
    <xf numFmtId="165" fontId="8" fillId="0" borderId="0" xfId="0" applyFont="1" applyBorder="1" applyAlignment="1">
      <alignment vertical="top"/>
    </xf>
    <xf numFmtId="165" fontId="7" fillId="0" borderId="0" xfId="0" applyFont="1" applyBorder="1" applyAlignment="1">
      <alignment horizontal="left" vertical="center"/>
    </xf>
    <xf numFmtId="0" fontId="19" fillId="0" borderId="0" xfId="3" applyFill="1" applyBorder="1" applyAlignment="1" applyProtection="1">
      <alignment horizontal="left" vertical="center"/>
    </xf>
    <xf numFmtId="165" fontId="7" fillId="0" borderId="0" xfId="0" applyFont="1" applyBorder="1" applyAlignment="1">
      <alignment horizontal="right" vertical="center"/>
    </xf>
    <xf numFmtId="165" fontId="7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left" vertical="center"/>
    </xf>
    <xf numFmtId="165" fontId="4" fillId="2" borderId="0" xfId="0" applyFont="1" applyFill="1"/>
    <xf numFmtId="165" fontId="18" fillId="0" borderId="2" xfId="0" applyFont="1" applyBorder="1" applyAlignment="1">
      <alignment horizontal="left" vertical="center"/>
    </xf>
    <xf numFmtId="165" fontId="26" fillId="0" borderId="0" xfId="0" applyFont="1" applyAlignment="1">
      <alignment vertical="center"/>
    </xf>
    <xf numFmtId="165" fontId="3" fillId="0" borderId="0" xfId="0" applyFont="1" applyAlignment="1">
      <alignment vertical="center"/>
    </xf>
    <xf numFmtId="165" fontId="27" fillId="0" borderId="0" xfId="0" applyFont="1" applyAlignment="1">
      <alignment vertical="top"/>
    </xf>
    <xf numFmtId="165" fontId="28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19" fillId="6" borderId="5" xfId="14">
      <alignment horizontal="center" vertical="center"/>
      <protection locked="0"/>
    </xf>
    <xf numFmtId="1" fontId="11" fillId="0" borderId="2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65" fontId="15" fillId="0" borderId="0" xfId="0" applyFont="1" applyBorder="1"/>
    <xf numFmtId="165" fontId="14" fillId="0" borderId="0" xfId="0" applyFont="1" applyBorder="1" applyAlignment="1">
      <alignment vertical="center"/>
    </xf>
    <xf numFmtId="165" fontId="14" fillId="0" borderId="0" xfId="0" applyFont="1" applyBorder="1" applyAlignment="1">
      <alignment horizontal="right" vertical="center"/>
    </xf>
    <xf numFmtId="165" fontId="4" fillId="5" borderId="0" xfId="0" applyFont="1" applyFill="1"/>
    <xf numFmtId="165" fontId="15" fillId="7" borderId="5" xfId="0" applyFont="1" applyFill="1" applyBorder="1" applyAlignment="1" applyProtection="1">
      <alignment vertical="center"/>
      <protection locked="0"/>
    </xf>
    <xf numFmtId="165" fontId="15" fillId="7" borderId="13" xfId="0" applyFont="1" applyFill="1" applyBorder="1" applyAlignment="1" applyProtection="1">
      <alignment vertical="center"/>
      <protection locked="0"/>
    </xf>
    <xf numFmtId="165" fontId="15" fillId="2" borderId="6" xfId="0" applyFont="1" applyFill="1" applyBorder="1" applyAlignment="1" applyProtection="1">
      <alignment vertical="center"/>
      <protection locked="0"/>
    </xf>
    <xf numFmtId="165" fontId="15" fillId="2" borderId="5" xfId="0" applyFont="1" applyFill="1" applyBorder="1" applyAlignment="1" applyProtection="1">
      <alignment vertical="center"/>
      <protection locked="0"/>
    </xf>
    <xf numFmtId="165" fontId="15" fillId="2" borderId="13" xfId="0" applyFont="1" applyFill="1" applyBorder="1" applyAlignment="1" applyProtection="1">
      <alignment vertical="center"/>
      <protection locked="0"/>
    </xf>
    <xf numFmtId="164" fontId="19" fillId="0" borderId="0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165" fontId="15" fillId="2" borderId="7" xfId="0" applyFont="1" applyFill="1" applyBorder="1" applyAlignment="1">
      <alignment vertical="center"/>
    </xf>
    <xf numFmtId="165" fontId="15" fillId="2" borderId="8" xfId="0" applyFont="1" applyFill="1" applyBorder="1" applyAlignment="1">
      <alignment vertical="center"/>
    </xf>
    <xf numFmtId="165" fontId="15" fillId="2" borderId="0" xfId="0" applyFont="1" applyFill="1" applyAlignment="1">
      <alignment horizontal="left" vertical="top"/>
    </xf>
    <xf numFmtId="165" fontId="15" fillId="0" borderId="1" xfId="0" applyFont="1" applyBorder="1" applyAlignment="1">
      <alignment vertical="center"/>
    </xf>
    <xf numFmtId="165" fontId="15" fillId="0" borderId="2" xfId="0" applyFont="1" applyBorder="1" applyAlignment="1">
      <alignment vertical="center"/>
    </xf>
    <xf numFmtId="165" fontId="14" fillId="0" borderId="1" xfId="0" applyFont="1" applyBorder="1" applyAlignment="1">
      <alignment vertical="center"/>
    </xf>
    <xf numFmtId="165" fontId="14" fillId="0" borderId="4" xfId="0" applyFont="1" applyBorder="1" applyAlignment="1">
      <alignment vertical="center"/>
    </xf>
    <xf numFmtId="164" fontId="15" fillId="2" borderId="5" xfId="0" applyNumberFormat="1" applyFont="1" applyFill="1" applyBorder="1" applyAlignment="1" applyProtection="1">
      <alignment horizontal="center" vertical="center"/>
      <protection locked="0"/>
    </xf>
    <xf numFmtId="164" fontId="15" fillId="2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Border="1" applyAlignment="1">
      <alignment horizontal="center" vertical="center"/>
    </xf>
    <xf numFmtId="165" fontId="29" fillId="0" borderId="0" xfId="0" applyFont="1" applyAlignment="1">
      <alignment vertical="center"/>
    </xf>
    <xf numFmtId="0" fontId="15" fillId="2" borderId="5" xfId="2" applyNumberFormat="1" applyFont="1" applyFill="1" applyBorder="1" applyAlignment="1" applyProtection="1">
      <alignment horizontal="center" vertical="center"/>
      <protection locked="0"/>
    </xf>
    <xf numFmtId="165" fontId="14" fillId="0" borderId="0" xfId="0" applyFont="1" applyAlignment="1">
      <alignment vertical="top"/>
    </xf>
    <xf numFmtId="165" fontId="14" fillId="0" borderId="0" xfId="0" applyFont="1"/>
    <xf numFmtId="165" fontId="24" fillId="0" borderId="0" xfId="0" applyFont="1" applyAlignment="1">
      <alignment horizontal="left" vertical="center"/>
    </xf>
    <xf numFmtId="165" fontId="30" fillId="0" borderId="0" xfId="0" applyFont="1"/>
    <xf numFmtId="167" fontId="24" fillId="0" borderId="0" xfId="0" applyNumberFormat="1" applyFont="1" applyAlignment="1">
      <alignment vertical="center"/>
    </xf>
    <xf numFmtId="165" fontId="18" fillId="0" borderId="2" xfId="0" applyFont="1" applyBorder="1" applyAlignment="1">
      <alignment vertical="center"/>
    </xf>
    <xf numFmtId="165" fontId="18" fillId="0" borderId="2" xfId="0" applyFont="1" applyBorder="1" applyAlignment="1">
      <alignment horizontal="left" vertical="top"/>
    </xf>
    <xf numFmtId="165" fontId="18" fillId="0" borderId="0" xfId="0" applyFont="1" applyAlignment="1">
      <alignment horizontal="right" wrapText="1"/>
    </xf>
    <xf numFmtId="165" fontId="31" fillId="0" borderId="0" xfId="0" applyFont="1" applyAlignment="1">
      <alignment horizontal="left"/>
    </xf>
    <xf numFmtId="165" fontId="31" fillId="0" borderId="2" xfId="0" applyFont="1" applyBorder="1" applyAlignment="1">
      <alignment vertical="center"/>
    </xf>
    <xf numFmtId="165" fontId="31" fillId="0" borderId="2" xfId="0" applyFont="1" applyBorder="1" applyAlignment="1">
      <alignment horizontal="left" vertical="top"/>
    </xf>
    <xf numFmtId="165" fontId="31" fillId="0" borderId="0" xfId="0" applyFont="1" applyAlignment="1">
      <alignment horizontal="right" wrapText="1"/>
    </xf>
    <xf numFmtId="165" fontId="32" fillId="0" borderId="2" xfId="0" applyFont="1" applyBorder="1" applyAlignment="1">
      <alignment horizontal="right" vertical="center" wrapText="1"/>
    </xf>
    <xf numFmtId="165" fontId="19" fillId="2" borderId="5" xfId="0" applyFont="1" applyFill="1" applyBorder="1" applyAlignment="1" applyProtection="1">
      <alignment horizontal="center" vertical="center"/>
      <protection locked="0"/>
    </xf>
    <xf numFmtId="165" fontId="18" fillId="0" borderId="3" xfId="0" applyFont="1" applyBorder="1" applyAlignment="1">
      <alignment vertical="center"/>
    </xf>
    <xf numFmtId="165" fontId="33" fillId="0" borderId="3" xfId="0" applyFont="1" applyBorder="1" applyAlignment="1">
      <alignment vertical="center"/>
    </xf>
    <xf numFmtId="3" fontId="19" fillId="5" borderId="11" xfId="0" applyNumberFormat="1" applyFont="1" applyFill="1" applyBorder="1" applyAlignment="1">
      <alignment vertical="center"/>
    </xf>
    <xf numFmtId="165" fontId="19" fillId="5" borderId="11" xfId="0" applyFont="1" applyFill="1" applyBorder="1" applyAlignment="1">
      <alignment vertical="center"/>
    </xf>
    <xf numFmtId="17" fontId="15" fillId="2" borderId="5" xfId="0" applyNumberFormat="1" applyFont="1" applyFill="1" applyBorder="1" applyAlignment="1" applyProtection="1">
      <alignment horizontal="left" vertical="center"/>
      <protection locked="0"/>
    </xf>
    <xf numFmtId="14" fontId="15" fillId="2" borderId="5" xfId="0" applyNumberFormat="1" applyFont="1" applyFill="1" applyBorder="1" applyAlignment="1" applyProtection="1">
      <alignment horizontal="left" vertical="center"/>
      <protection locked="0"/>
    </xf>
    <xf numFmtId="17" fontId="15" fillId="7" borderId="5" xfId="0" applyNumberFormat="1" applyFont="1" applyFill="1" applyBorder="1" applyAlignment="1" applyProtection="1">
      <alignment horizontal="left" vertical="center"/>
      <protection locked="0"/>
    </xf>
    <xf numFmtId="14" fontId="15" fillId="7" borderId="5" xfId="0" applyNumberFormat="1" applyFont="1" applyFill="1" applyBorder="1" applyAlignment="1" applyProtection="1">
      <alignment horizontal="left" vertical="center"/>
      <protection locked="0"/>
    </xf>
    <xf numFmtId="165" fontId="14" fillId="0" borderId="1" xfId="9" applyFont="1" applyBorder="1">
      <alignment vertical="center"/>
    </xf>
    <xf numFmtId="165" fontId="14" fillId="0" borderId="4" xfId="9" applyFont="1" applyBorder="1">
      <alignment vertical="center"/>
    </xf>
    <xf numFmtId="9" fontId="15" fillId="0" borderId="1" xfId="1" applyFont="1" applyBorder="1" applyAlignment="1">
      <alignment horizontal="center" vertical="center"/>
    </xf>
    <xf numFmtId="165" fontId="14" fillId="0" borderId="0" xfId="2" applyNumberFormat="1" applyFont="1" applyAlignment="1">
      <alignment vertical="center"/>
    </xf>
    <xf numFmtId="9" fontId="15" fillId="0" borderId="15" xfId="1" applyFont="1" applyBorder="1" applyAlignment="1">
      <alignment horizontal="center" vertical="center"/>
    </xf>
    <xf numFmtId="165" fontId="15" fillId="0" borderId="0" xfId="0" applyFont="1" applyAlignment="1">
      <alignment vertical="top"/>
    </xf>
    <xf numFmtId="9" fontId="15" fillId="0" borderId="0" xfId="1" applyFont="1" applyAlignment="1">
      <alignment horizontal="center" vertical="top"/>
    </xf>
    <xf numFmtId="9" fontId="34" fillId="0" borderId="0" xfId="1" applyFont="1" applyBorder="1" applyAlignment="1">
      <alignment horizontal="center" vertical="center"/>
    </xf>
    <xf numFmtId="9" fontId="34" fillId="0" borderId="2" xfId="1" applyFont="1" applyBorder="1" applyAlignment="1">
      <alignment horizontal="center" vertical="center"/>
    </xf>
    <xf numFmtId="9" fontId="15" fillId="0" borderId="0" xfId="1" applyFont="1" applyBorder="1" applyAlignment="1">
      <alignment horizontal="center" vertical="center"/>
    </xf>
    <xf numFmtId="9" fontId="15" fillId="0" borderId="2" xfId="1" applyFont="1" applyBorder="1" applyAlignment="1">
      <alignment horizontal="center" vertical="center"/>
    </xf>
    <xf numFmtId="165" fontId="14" fillId="0" borderId="0" xfId="0" applyFont="1" applyAlignment="1">
      <alignment horizontal="right" vertical="top" wrapText="1"/>
    </xf>
    <xf numFmtId="165" fontId="5" fillId="0" borderId="0" xfId="0" applyFont="1" applyAlignment="1">
      <alignment horizontal="right" vertical="center"/>
    </xf>
    <xf numFmtId="165" fontId="15" fillId="0" borderId="0" xfId="0" applyFont="1" applyAlignment="1">
      <alignment horizontal="right" vertical="center"/>
    </xf>
    <xf numFmtId="0" fontId="15" fillId="0" borderId="0" xfId="0" applyNumberFormat="1" applyFont="1" applyAlignment="1">
      <alignment horizontal="right" vertical="center"/>
    </xf>
    <xf numFmtId="165" fontId="19" fillId="0" borderId="0" xfId="0" applyFont="1" applyBorder="1" applyAlignment="1">
      <alignment vertical="center"/>
    </xf>
    <xf numFmtId="165" fontId="14" fillId="0" borderId="2" xfId="0" applyFont="1" applyBorder="1" applyAlignment="1">
      <alignment vertical="top"/>
    </xf>
    <xf numFmtId="165" fontId="15" fillId="0" borderId="2" xfId="0" applyFont="1" applyBorder="1" applyAlignment="1">
      <alignment horizontal="right" vertical="center"/>
    </xf>
    <xf numFmtId="165" fontId="19" fillId="0" borderId="0" xfId="0" applyFont="1" applyBorder="1" applyAlignment="1">
      <alignment horizontal="right"/>
    </xf>
    <xf numFmtId="165" fontId="15" fillId="5" borderId="0" xfId="0" applyFont="1" applyFill="1"/>
    <xf numFmtId="165" fontId="3" fillId="5" borderId="0" xfId="0" applyFont="1" applyFill="1"/>
    <xf numFmtId="165" fontId="3" fillId="2" borderId="0" xfId="0" applyFont="1" applyFill="1" applyProtection="1">
      <protection locked="0"/>
    </xf>
    <xf numFmtId="165" fontId="15" fillId="0" borderId="2" xfId="0" applyFont="1" applyBorder="1" applyAlignment="1">
      <alignment horizontal="right"/>
    </xf>
    <xf numFmtId="164" fontId="15" fillId="7" borderId="5" xfId="0" applyNumberFormat="1" applyFont="1" applyFill="1" applyBorder="1" applyAlignment="1" applyProtection="1">
      <alignment horizontal="center" vertical="center"/>
      <protection locked="0"/>
    </xf>
    <xf numFmtId="164" fontId="15" fillId="7" borderId="10" xfId="0" applyNumberFormat="1" applyFont="1" applyFill="1" applyBorder="1" applyAlignment="1" applyProtection="1">
      <alignment horizontal="center" vertical="center"/>
      <protection locked="0"/>
    </xf>
    <xf numFmtId="165" fontId="15" fillId="7" borderId="5" xfId="5" applyFont="1" applyFill="1">
      <alignment vertical="center"/>
      <protection locked="0"/>
    </xf>
    <xf numFmtId="165" fontId="14" fillId="0" borderId="0" xfId="0" applyFont="1" applyAlignment="1">
      <alignment horizontal="left"/>
    </xf>
    <xf numFmtId="165" fontId="29" fillId="0" borderId="0" xfId="0" applyFont="1"/>
    <xf numFmtId="165" fontId="14" fillId="0" borderId="0" xfId="0" applyFont="1" applyAlignment="1">
      <alignment horizontal="right"/>
    </xf>
    <xf numFmtId="165" fontId="14" fillId="0" borderId="0" xfId="0" applyFont="1" applyAlignment="1">
      <alignment horizontal="center"/>
    </xf>
    <xf numFmtId="165" fontId="18" fillId="0" borderId="0" xfId="0" applyFont="1" applyAlignment="1">
      <alignment horizontal="center" wrapText="1"/>
    </xf>
    <xf numFmtId="165" fontId="15" fillId="0" borderId="0" xfId="0" applyFont="1" applyBorder="1" applyAlignment="1">
      <alignment horizontal="right" vertical="center"/>
    </xf>
    <xf numFmtId="0" fontId="15" fillId="7" borderId="5" xfId="2" applyNumberFormat="1" applyFont="1" applyFill="1" applyBorder="1" applyAlignment="1" applyProtection="1">
      <alignment horizontal="center" vertical="center"/>
      <protection locked="0"/>
    </xf>
    <xf numFmtId="165" fontId="19" fillId="7" borderId="5" xfId="0" applyFont="1" applyFill="1" applyBorder="1" applyAlignment="1" applyProtection="1">
      <alignment horizontal="center" vertical="center"/>
      <protection locked="0"/>
    </xf>
    <xf numFmtId="165" fontId="19" fillId="0" borderId="3" xfId="0" applyFont="1" applyBorder="1" applyAlignment="1">
      <alignment vertical="center"/>
    </xf>
    <xf numFmtId="165" fontId="20" fillId="0" borderId="3" xfId="0" applyFont="1" applyBorder="1" applyAlignment="1">
      <alignment vertical="center"/>
    </xf>
    <xf numFmtId="165" fontId="20" fillId="0" borderId="16" xfId="0" applyFont="1" applyBorder="1" applyAlignment="1">
      <alignment vertical="center"/>
    </xf>
    <xf numFmtId="165" fontId="15" fillId="5" borderId="0" xfId="0" applyFont="1" applyFill="1" applyBorder="1" applyAlignment="1">
      <alignment vertical="center"/>
    </xf>
    <xf numFmtId="0" fontId="19" fillId="0" borderId="0" xfId="3" applyFill="1" applyBorder="1" applyAlignment="1" applyProtection="1">
      <alignment horizontal="left" vertical="top"/>
    </xf>
    <xf numFmtId="165" fontId="21" fillId="0" borderId="0" xfId="0" applyFont="1" applyAlignment="1">
      <alignment horizontal="left" vertical="top"/>
    </xf>
    <xf numFmtId="9" fontId="15" fillId="0" borderId="15" xfId="1" applyFont="1" applyBorder="1" applyAlignment="1">
      <alignment horizontal="center" vertical="center"/>
    </xf>
    <xf numFmtId="165" fontId="15" fillId="3" borderId="9" xfId="15">
      <alignment vertical="center"/>
      <protection locked="0"/>
    </xf>
    <xf numFmtId="165" fontId="15" fillId="3" borderId="5" xfId="15" applyBorder="1">
      <alignment vertical="center"/>
      <protection locked="0"/>
    </xf>
    <xf numFmtId="165" fontId="15" fillId="2" borderId="6" xfId="0" applyFont="1" applyFill="1" applyBorder="1" applyAlignment="1" applyProtection="1">
      <alignment horizontal="left" vertical="center"/>
      <protection locked="0"/>
    </xf>
    <xf numFmtId="165" fontId="15" fillId="2" borderId="7" xfId="0" applyFont="1" applyFill="1" applyBorder="1" applyAlignment="1" applyProtection="1">
      <alignment horizontal="left" vertical="center"/>
      <protection locked="0"/>
    </xf>
    <xf numFmtId="165" fontId="15" fillId="2" borderId="8" xfId="0" applyFont="1" applyFill="1" applyBorder="1" applyAlignment="1" applyProtection="1">
      <alignment horizontal="left" vertical="center"/>
      <protection locked="0"/>
    </xf>
    <xf numFmtId="165" fontId="19" fillId="3" borderId="5" xfId="3" applyNumberFormat="1">
      <alignment vertical="center"/>
      <protection locked="0"/>
    </xf>
    <xf numFmtId="165" fontId="15" fillId="3" borderId="15" xfId="15" applyBorder="1">
      <alignment vertical="center"/>
      <protection locked="0"/>
    </xf>
    <xf numFmtId="165" fontId="19" fillId="3" borderId="13" xfId="3" applyNumberFormat="1" applyBorder="1">
      <alignment vertical="center"/>
      <protection locked="0"/>
    </xf>
    <xf numFmtId="0" fontId="19" fillId="6" borderId="6" xfId="11" applyBorder="1">
      <alignment horizontal="left" vertical="center"/>
      <protection locked="0"/>
    </xf>
    <xf numFmtId="0" fontId="19" fillId="6" borderId="7" xfId="11" applyBorder="1">
      <alignment horizontal="left" vertical="center"/>
      <protection locked="0"/>
    </xf>
    <xf numFmtId="0" fontId="19" fillId="6" borderId="8" xfId="11" applyBorder="1">
      <alignment horizontal="left" vertical="center"/>
      <protection locked="0"/>
    </xf>
    <xf numFmtId="165" fontId="19" fillId="0" borderId="0" xfId="0" applyFont="1" applyAlignment="1">
      <alignment horizontal="center" vertical="top"/>
    </xf>
    <xf numFmtId="165" fontId="15" fillId="0" borderId="0" xfId="0" applyFont="1" applyAlignment="1">
      <alignment horizontal="center" vertical="top"/>
    </xf>
    <xf numFmtId="1" fontId="19" fillId="0" borderId="0" xfId="0" applyNumberFormat="1" applyFont="1" applyAlignment="1">
      <alignment horizontal="center" vertical="top"/>
    </xf>
    <xf numFmtId="0" fontId="15" fillId="6" borderId="5" xfId="16">
      <alignment vertical="center"/>
      <protection locked="0"/>
    </xf>
    <xf numFmtId="0" fontId="15" fillId="6" borderId="9" xfId="16" applyBorder="1">
      <alignment vertical="center"/>
      <protection locked="0"/>
    </xf>
    <xf numFmtId="0" fontId="19" fillId="6" borderId="17" xfId="11" applyBorder="1">
      <alignment horizontal="left" vertical="center"/>
      <protection locked="0"/>
    </xf>
    <xf numFmtId="0" fontId="19" fillId="6" borderId="19" xfId="11" applyBorder="1">
      <alignment horizontal="left" vertical="center"/>
      <protection locked="0"/>
    </xf>
    <xf numFmtId="0" fontId="19" fillId="6" borderId="18" xfId="11" applyBorder="1">
      <alignment horizontal="left" vertical="center"/>
      <protection locked="0"/>
    </xf>
    <xf numFmtId="0" fontId="19" fillId="6" borderId="20" xfId="11" applyBorder="1">
      <alignment horizontal="left" vertical="center"/>
      <protection locked="0"/>
    </xf>
    <xf numFmtId="0" fontId="19" fillId="6" borderId="21" xfId="11" applyBorder="1">
      <alignment horizontal="left" vertical="center"/>
      <protection locked="0"/>
    </xf>
    <xf numFmtId="165" fontId="15" fillId="7" borderId="6" xfId="0" applyFont="1" applyFill="1" applyBorder="1" applyAlignment="1" applyProtection="1">
      <alignment horizontal="left" vertical="center"/>
      <protection locked="0"/>
    </xf>
    <xf numFmtId="165" fontId="15" fillId="7" borderId="7" xfId="0" applyFont="1" applyFill="1" applyBorder="1" applyAlignment="1" applyProtection="1">
      <alignment horizontal="left" vertical="center"/>
      <protection locked="0"/>
    </xf>
    <xf numFmtId="165" fontId="15" fillId="7" borderId="8" xfId="0" applyFont="1" applyFill="1" applyBorder="1" applyAlignment="1" applyProtection="1">
      <alignment horizontal="left" vertical="center"/>
      <protection locked="0"/>
    </xf>
  </cellXfs>
  <cellStyles count="17">
    <cellStyle name="Beträge" xfId="5" xr:uid="{C88B5382-AF50-2347-95CC-AFB07773D9B5}"/>
    <cellStyle name="Beträge blau" xfId="13" xr:uid="{02825E8C-6D33-6C46-80EC-E03A0319B72A}"/>
    <cellStyle name="Beträge blau Zus 2" xfId="12" xr:uid="{F6D7D6A0-06FF-B54C-8E5D-0D8A4CE3C514}"/>
    <cellStyle name="Beträge gelb Zus" xfId="10" xr:uid="{2F9537AD-37DE-F54A-BC85-D39DB299D4AC}"/>
    <cellStyle name="Beträge HBudget" xfId="7" xr:uid="{7A0A1EB7-9E10-CD42-87A2-550DD76CB6F7}"/>
    <cellStyle name="Beträge weiss" xfId="6" xr:uid="{8F5B359E-F5F4-624B-8F3A-3C68043992DF}"/>
    <cellStyle name="Beträge weiss o. Rand" xfId="8" xr:uid="{CA063186-AC68-6C4E-B874-9790A4F09455}"/>
    <cellStyle name="Beträge weiss Zus." xfId="9" xr:uid="{ACD4C610-5FEC-CE49-93A1-A9C9E8A67265}"/>
    <cellStyle name="Datum" xfId="4" xr:uid="{55D24890-5865-C34D-9A66-81739A465791}"/>
    <cellStyle name="Eingabe" xfId="3" builtinId="20" customBuiltin="1"/>
    <cellStyle name="Eingabe blau" xfId="11" xr:uid="{98BEE833-014B-EA4B-A4B7-1CB497E4179C}"/>
    <cellStyle name="Eingabe blau Z" xfId="16" xr:uid="{AD6A3D0D-995B-8A49-A527-28EE731D7963}"/>
    <cellStyle name="Eingabe blau zentriert" xfId="14" xr:uid="{CE19472A-2F59-D74C-BBFE-0DE774367B66}"/>
    <cellStyle name="Eingabe Z" xfId="15" xr:uid="{814CC555-06E9-7247-BA2A-16812896A913}"/>
    <cellStyle name="Komma" xfId="2" builtinId="3"/>
    <cellStyle name="Prozent" xfId="1" builtinId="5"/>
    <cellStyle name="Standard" xfId="0" builtinId="0" customBuiltin="1"/>
  </cellStyles>
  <dxfs count="112">
    <dxf>
      <font>
        <color rgb="FF9C0006"/>
      </font>
    </dxf>
    <dxf>
      <font>
        <color rgb="FF9C0006"/>
      </font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9C0006"/>
      </font>
    </dxf>
    <dxf>
      <font>
        <color rgb="FF9C0006"/>
      </font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  <dxf>
      <font>
        <color rgb="FF9C0006"/>
      </font>
    </dxf>
    <dxf>
      <font>
        <color rgb="FF9C0006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0" tint="-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protection locked="0" hidden="0"/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8.5"/>
        <color theme="1"/>
      </font>
      <fill>
        <patternFill patternType="solid">
          <fgColor rgb="FF000000"/>
          <bgColor rgb="FFFFFFFF"/>
        </patternFill>
      </fill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0" tint="-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protection locked="0" hidden="0"/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8.5"/>
        <color theme="1"/>
      </font>
      <fill>
        <patternFill patternType="solid">
          <fgColor rgb="FF000000"/>
          <bgColor rgb="FFFFFFFF"/>
        </patternFill>
      </fill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0" tint="-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protection locked="0" hidden="0"/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8.5"/>
        <color theme="1"/>
      </font>
      <fill>
        <patternFill patternType="solid">
          <fgColor rgb="FF000000"/>
          <bgColor rgb="FFFFFFFF"/>
        </patternFill>
      </fill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0" tint="-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protection locked="0" hidden="0"/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8.5"/>
        <color theme="1"/>
      </font>
      <fill>
        <patternFill patternType="solid">
          <fgColor rgb="FF000000"/>
          <bgColor rgb="FFFFFFFF"/>
        </patternFill>
      </fill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0" tint="-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.5"/>
        <color theme="1"/>
        <name val="Arial"/>
        <family val="2"/>
        <scheme val="none"/>
      </font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8.5"/>
        <color theme="1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0" tint="-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.5"/>
        <color theme="1"/>
        <name val="Arial"/>
        <family val="2"/>
        <scheme val="none"/>
      </font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8.5"/>
        <color theme="1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0" tint="-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.5"/>
        <color theme="1"/>
        <name val="Arial"/>
        <family val="2"/>
        <scheme val="none"/>
      </font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8.5"/>
        <color theme="1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0" tint="-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.5"/>
        <color theme="1"/>
        <name val="Arial"/>
        <family val="2"/>
        <scheme val="none"/>
      </font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8.5"/>
        <color theme="1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Tabellenformat 1" pivot="0" count="1" xr9:uid="{A15B664C-0A57-7942-8CB1-36543B1BE0F9}">
      <tableStyleElement type="wholeTable" dxfId="111"/>
    </tableStyle>
  </tableStyles>
  <colors>
    <mruColors>
      <color rgb="FFFFFF99"/>
      <color rgb="FF00FAFF"/>
      <color rgb="FF00CCD0"/>
      <color rgb="FFF6FF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9769</xdr:rowOff>
    </xdr:from>
    <xdr:to>
      <xdr:col>4</xdr:col>
      <xdr:colOff>347418</xdr:colOff>
      <xdr:row>2</xdr:row>
      <xdr:rowOff>185615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0E27A76-9E31-6B43-8C38-4A1B7BD10F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96" t="34394" r="9333" b="34275"/>
        <a:stretch/>
      </xdr:blipFill>
      <xdr:spPr>
        <a:xfrm>
          <a:off x="0" y="214923"/>
          <a:ext cx="1969110" cy="508000"/>
        </a:xfrm>
        <a:prstGeom prst="rect">
          <a:avLst/>
        </a:prstGeom>
      </xdr:spPr>
    </xdr:pic>
    <xdr:clientData/>
  </xdr:twoCellAnchor>
  <xdr:oneCellAnchor>
    <xdr:from>
      <xdr:col>8</xdr:col>
      <xdr:colOff>381001</xdr:colOff>
      <xdr:row>1</xdr:row>
      <xdr:rowOff>195385</xdr:rowOff>
    </xdr:from>
    <xdr:ext cx="4396154" cy="586154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F27B35D7-A62A-F382-501B-15AB8F3156E2}"/>
            </a:ext>
          </a:extLst>
        </xdr:cNvPr>
        <xdr:cNvSpPr txBox="1"/>
      </xdr:nvSpPr>
      <xdr:spPr>
        <a:xfrm>
          <a:off x="4142155" y="400539"/>
          <a:ext cx="4396154" cy="586154"/>
        </a:xfrm>
        <a:prstGeom prst="rect">
          <a:avLst/>
        </a:prstGeom>
        <a:solidFill>
          <a:schemeClr val="bg1"/>
        </a:solidFill>
        <a:ln w="38100">
          <a:solidFill>
            <a:srgbClr val="00F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Info: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Füllen Sie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bitte die gelb unterlegten Felder aus und unterschreiben Sie das ausgefüllte Formular rechtsgültig. Anschliessend reichen Sie es als Pdf via Onlineplattform ein.</a:t>
          </a:r>
        </a:p>
      </xdr:txBody>
    </xdr:sp>
    <xdr:clientData fPrintsWithSheet="0"/>
  </xdr:oneCellAnchor>
  <xdr:oneCellAnchor>
    <xdr:from>
      <xdr:col>9</xdr:col>
      <xdr:colOff>29307</xdr:colOff>
      <xdr:row>65</xdr:row>
      <xdr:rowOff>48847</xdr:rowOff>
    </xdr:from>
    <xdr:ext cx="4929553" cy="1230922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0F336C2-D730-0B4E-9E97-A5075E0CD6E0}"/>
            </a:ext>
          </a:extLst>
        </xdr:cNvPr>
        <xdr:cNvSpPr txBox="1"/>
      </xdr:nvSpPr>
      <xdr:spPr>
        <a:xfrm>
          <a:off x="5216769" y="14165385"/>
          <a:ext cx="4929553" cy="1230922"/>
        </a:xfrm>
        <a:prstGeom prst="rect">
          <a:avLst/>
        </a:prstGeom>
        <a:solidFill>
          <a:schemeClr val="bg1"/>
        </a:solidFill>
        <a:ln w="38100">
          <a:solidFill>
            <a:srgbClr val="00F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Info Kosten im Herstellungsbudget: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Bereits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i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m Herstellungsbudget enthaltene Kosten können im Rahmen von M&amp;P kein zweites Mal geltend gemacht werden. Sie müssen hier deshalb deklariert werden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mittels Dropdown "Ja/Nein" in Spalte J.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Falls eine Kostenart nur zum Teil via Herstellungsbudget gedeckt ist, geben Sie in Spalte L die geschätzten Gesamtkosten für den Budgetposten ein und in Spalte M den Kostenanteil, der via Herstellungsbudget gedeckt wird. Falls der genaue Betrag noch nicht feststeht, können Sie auch in Spalte L eine Schätzung angeben.</a:t>
          </a:r>
        </a:p>
      </xdr:txBody>
    </xdr:sp>
    <xdr:clientData fPrintsWithSheet="0"/>
  </xdr:oneCellAnchor>
  <xdr:oneCellAnchor>
    <xdr:from>
      <xdr:col>15</xdr:col>
      <xdr:colOff>214921</xdr:colOff>
      <xdr:row>24</xdr:row>
      <xdr:rowOff>152400</xdr:rowOff>
    </xdr:from>
    <xdr:ext cx="2110154" cy="1762368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60ED2E8D-2A8B-F440-95D6-BFCAB065CD13}"/>
            </a:ext>
          </a:extLst>
        </xdr:cNvPr>
        <xdr:cNvSpPr txBox="1"/>
      </xdr:nvSpPr>
      <xdr:spPr>
        <a:xfrm>
          <a:off x="9681306" y="5476631"/>
          <a:ext cx="2110154" cy="1762368"/>
        </a:xfrm>
        <a:prstGeom prst="rect">
          <a:avLst/>
        </a:prstGeom>
        <a:solidFill>
          <a:schemeClr val="bg1"/>
        </a:solidFill>
        <a:ln w="38100">
          <a:solidFill>
            <a:srgbClr val="00F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Info Zürich-Effekt: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Der Zürich-Effekt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kann weniger als 150% betragen. Die Fachkommission berücksichtigt bei ihrer Beurteilung auch den im Zuge der Herstellung erzielten Effekt. Informationen dazu, was als ZH-Effekt zählt, finden Sie im entsprechenden Merkblatt im Downloadbereich unserer Webseite.</a:t>
          </a:r>
        </a:p>
      </xdr:txBody>
    </xdr:sp>
    <xdr:clientData fPrintsWithSheet="0"/>
  </xdr:oneCellAnchor>
  <xdr:oneCellAnchor>
    <xdr:from>
      <xdr:col>15</xdr:col>
      <xdr:colOff>214922</xdr:colOff>
      <xdr:row>13</xdr:row>
      <xdr:rowOff>78154</xdr:rowOff>
    </xdr:from>
    <xdr:ext cx="2110153" cy="1348154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107DAA2-2A14-7244-9512-B7D7D3D8D338}"/>
            </a:ext>
          </a:extLst>
        </xdr:cNvPr>
        <xdr:cNvSpPr txBox="1"/>
      </xdr:nvSpPr>
      <xdr:spPr>
        <a:xfrm>
          <a:off x="9681307" y="3145692"/>
          <a:ext cx="2110153" cy="1348154"/>
        </a:xfrm>
        <a:prstGeom prst="rect">
          <a:avLst/>
        </a:prstGeom>
        <a:solidFill>
          <a:schemeClr val="bg1"/>
        </a:solidFill>
        <a:ln w="38100">
          <a:solidFill>
            <a:srgbClr val="00F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Info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Festivalstart: </a:t>
          </a:r>
          <a:r>
            <a:rPr lang="de-DE" sz="1000" b="0" baseline="0">
              <a:latin typeface="Arial" panose="020B0604020202020204" pitchFamily="34" charset="0"/>
              <a:cs typeface="Arial" panose="020B0604020202020204" pitchFamily="34" charset="0"/>
            </a:rPr>
            <a:t>Geben Sie an, welche Festivals zu Beginn der Auswertung vorgesehen sind oder wo der Start bereits erfolgt ist.</a:t>
          </a:r>
        </a:p>
        <a:p>
          <a:pPr algn="l"/>
          <a:br>
            <a:rPr lang="de-DE" sz="10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Info Kinostart: </a:t>
          </a:r>
          <a:r>
            <a:rPr lang="de-DE" sz="1000" b="0" baseline="0">
              <a:latin typeface="Arial" panose="020B0604020202020204" pitchFamily="34" charset="0"/>
              <a:cs typeface="Arial" panose="020B0604020202020204" pitchFamily="34" charset="0"/>
            </a:rPr>
            <a:t>Geben Sie an, auf welche Anzahl Kinoeintritte Ihr Budget ausgerichtet ist.</a:t>
          </a:r>
        </a:p>
      </xdr:txBody>
    </xdr:sp>
    <xdr:clientData fPrintsWithSheet="0"/>
  </xdr:oneCellAnchor>
  <xdr:oneCellAnchor>
    <xdr:from>
      <xdr:col>15</xdr:col>
      <xdr:colOff>224692</xdr:colOff>
      <xdr:row>41</xdr:row>
      <xdr:rowOff>146539</xdr:rowOff>
    </xdr:from>
    <xdr:ext cx="1726489" cy="1169644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1C1CDF7B-23C8-DB45-A6B3-629B7236C3B4}"/>
            </a:ext>
          </a:extLst>
        </xdr:cNvPr>
        <xdr:cNvSpPr txBox="1"/>
      </xdr:nvSpPr>
      <xdr:spPr>
        <a:xfrm>
          <a:off x="9715056" y="9440630"/>
          <a:ext cx="1726489" cy="1169644"/>
        </a:xfrm>
        <a:prstGeom prst="rect">
          <a:avLst/>
        </a:prstGeom>
        <a:solidFill>
          <a:schemeClr val="bg1"/>
        </a:solidFill>
        <a:ln w="38100">
          <a:solidFill>
            <a:srgbClr val="00F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Info: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baseline="0">
              <a:latin typeface="Arial" panose="020B0604020202020204" pitchFamily="34" charset="0"/>
              <a:cs typeface="Arial" panose="020B0604020202020204" pitchFamily="34" charset="0"/>
            </a:rPr>
            <a:t>Bei Status 1 muss der entsprechende Finanzierungsbeleg (z.B. schriftliche Bestätigungen von Institutionen oder Vereinbarung mit Partnern) eingereicht werden.</a:t>
          </a:r>
          <a:endParaRPr lang="de-DE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9769</xdr:rowOff>
    </xdr:from>
    <xdr:to>
      <xdr:col>4</xdr:col>
      <xdr:colOff>347418</xdr:colOff>
      <xdr:row>2</xdr:row>
      <xdr:rowOff>185615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052A358-D0C4-C94F-AF06-F95BBD6559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96" t="34394" r="9333" b="34275"/>
        <a:stretch/>
      </xdr:blipFill>
      <xdr:spPr>
        <a:xfrm>
          <a:off x="0" y="212969"/>
          <a:ext cx="1960318" cy="506046"/>
        </a:xfrm>
        <a:prstGeom prst="rect">
          <a:avLst/>
        </a:prstGeom>
      </xdr:spPr>
    </xdr:pic>
    <xdr:clientData/>
  </xdr:twoCellAnchor>
  <xdr:oneCellAnchor>
    <xdr:from>
      <xdr:col>9</xdr:col>
      <xdr:colOff>48846</xdr:colOff>
      <xdr:row>1</xdr:row>
      <xdr:rowOff>136768</xdr:rowOff>
    </xdr:from>
    <xdr:ext cx="3477846" cy="703385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3C734C7-C3D6-BD4E-BB72-1C8A284EED8A}"/>
            </a:ext>
          </a:extLst>
        </xdr:cNvPr>
        <xdr:cNvSpPr txBox="1"/>
      </xdr:nvSpPr>
      <xdr:spPr>
        <a:xfrm>
          <a:off x="4523154" y="341922"/>
          <a:ext cx="3477846" cy="703385"/>
        </a:xfrm>
        <a:prstGeom prst="rect">
          <a:avLst/>
        </a:prstGeom>
        <a:solidFill>
          <a:schemeClr val="bg1"/>
        </a:solidFill>
        <a:ln w="38100">
          <a:solidFill>
            <a:srgbClr val="00F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Info: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Füllen Sie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bitte die blau unterlegten Felder aus und unterschreiben Sie das ausgefüllte Formular rechtsgültig.</a:t>
          </a:r>
        </a:p>
      </xdr:txBody>
    </xdr:sp>
    <xdr:clientData fPrintsWithSheet="0"/>
  </xdr:oneCellAnchor>
  <xdr:oneCellAnchor>
    <xdr:from>
      <xdr:col>9</xdr:col>
      <xdr:colOff>29307</xdr:colOff>
      <xdr:row>66</xdr:row>
      <xdr:rowOff>97693</xdr:rowOff>
    </xdr:from>
    <xdr:ext cx="4890475" cy="1055076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79FE484-BA73-444C-80C2-2F8777C7B359}"/>
            </a:ext>
          </a:extLst>
        </xdr:cNvPr>
        <xdr:cNvSpPr txBox="1"/>
      </xdr:nvSpPr>
      <xdr:spPr>
        <a:xfrm>
          <a:off x="5216769" y="14214231"/>
          <a:ext cx="4890475" cy="1055076"/>
        </a:xfrm>
        <a:prstGeom prst="rect">
          <a:avLst/>
        </a:prstGeom>
        <a:solidFill>
          <a:schemeClr val="bg1"/>
        </a:solidFill>
        <a:ln w="38100">
          <a:solidFill>
            <a:srgbClr val="00F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Info Kosten im Herstellungsbudget: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Bereits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i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m Herstellungsbudget enthaltene Kosten können im Rahmen von M&amp;P kein zweites Mal geltend gemacht werden. Sie müssen hier deshalb deklariert werden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mittels Dropdown "Ja/Nein" in Spalte J.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Falls eine Kostenart nur zum Teil via Herstellungsbudget gedeckt ist, geben Sie in Spalte L die Gesamtkosten ein und in Spalte M den Kostenanteil, der via Herstellungsbudget gedeckt wird.</a:t>
          </a:r>
        </a:p>
      </xdr:txBody>
    </xdr:sp>
    <xdr:clientData fPrintsWithSheet="0"/>
  </xdr:oneCellAnchor>
  <xdr:oneCellAnchor>
    <xdr:from>
      <xdr:col>1</xdr:col>
      <xdr:colOff>5862</xdr:colOff>
      <xdr:row>66</xdr:row>
      <xdr:rowOff>107462</xdr:rowOff>
    </xdr:from>
    <xdr:ext cx="2622061" cy="429846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959DAD9-757A-F04A-A600-E9DBE7AE3E95}"/>
            </a:ext>
          </a:extLst>
        </xdr:cNvPr>
        <xdr:cNvSpPr txBox="1"/>
      </xdr:nvSpPr>
      <xdr:spPr>
        <a:xfrm>
          <a:off x="93785" y="14429154"/>
          <a:ext cx="2622061" cy="429846"/>
        </a:xfrm>
        <a:prstGeom prst="rect">
          <a:avLst/>
        </a:prstGeom>
        <a:solidFill>
          <a:schemeClr val="bg1"/>
        </a:solidFill>
        <a:ln w="38100">
          <a:solidFill>
            <a:srgbClr val="00F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Info: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Sie können mehrere Belege in einer Zeile zusammenfassen (Sammelbeleg).</a:t>
          </a:r>
        </a:p>
      </xdr:txBody>
    </xdr:sp>
    <xdr:clientData fPrintsWithSheet="0"/>
  </xdr:oneCellAnchor>
  <xdr:oneCellAnchor>
    <xdr:from>
      <xdr:col>15</xdr:col>
      <xdr:colOff>142631</xdr:colOff>
      <xdr:row>41</xdr:row>
      <xdr:rowOff>87920</xdr:rowOff>
    </xdr:from>
    <xdr:ext cx="1547445" cy="149958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67D7BAB5-E3F6-0344-B375-103FB62AB6B3}"/>
            </a:ext>
          </a:extLst>
        </xdr:cNvPr>
        <xdr:cNvSpPr txBox="1"/>
      </xdr:nvSpPr>
      <xdr:spPr>
        <a:xfrm>
          <a:off x="9540631" y="9136670"/>
          <a:ext cx="1547445" cy="1499580"/>
        </a:xfrm>
        <a:prstGeom prst="rect">
          <a:avLst/>
        </a:prstGeom>
        <a:solidFill>
          <a:schemeClr val="bg1"/>
        </a:solidFill>
        <a:ln w="38100">
          <a:solidFill>
            <a:srgbClr val="00FA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Info: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baseline="0">
              <a:latin typeface="Arial" panose="020B0604020202020204" pitchFamily="34" charset="0"/>
              <a:cs typeface="Arial" panose="020B0604020202020204" pitchFamily="34" charset="0"/>
            </a:rPr>
            <a:t>Bei Status 1 muss der entsprechende Finanzierungsbeleg (z.B. schriftliche Bestätigungen von Institutionen oder Vereinbarung mit Partnern) eingereicht werden.</a:t>
          </a:r>
          <a:endParaRPr lang="de-DE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292082A-458B-C84F-A59A-3EF3D14890B7}" name="Tabelle35" displayName="Tabelle35" ref="J180:O206" totalsRowCount="1" totalsRowDxfId="110" totalsRowBorderDxfId="109">
  <autoFilter ref="J180:O205" xr:uid="{3292082A-458B-C84F-A59A-3EF3D14890B7}"/>
  <tableColumns count="6">
    <tableColumn id="1" xr3:uid="{D8C732F6-C966-B040-A73F-EE5CFEFD3315}" name="Spalte1" dataDxfId="108" totalsRowDxfId="107" dataCellStyle="Beträge"/>
    <tableColumn id="2" xr3:uid="{9E0CE66C-353A-4B43-9BE8-192A2D0475B0}" name="Spalte2" totalsRowFunction="sum" dataDxfId="106" totalsRowDxfId="105" dataCellStyle="Beträge"/>
    <tableColumn id="3" xr3:uid="{63D18156-8CAE-D54B-BF28-23947CAE1D35}" name="Spalte3" totalsRowFunction="sum" totalsRowDxfId="104" dataCellStyle="Beträge"/>
    <tableColumn id="4" xr3:uid="{D83460CF-AC3B-1940-857E-BFBF767D0E52}" name="Spalte4" totalsRowFunction="sum" totalsRowDxfId="103"/>
    <tableColumn id="5" xr3:uid="{367AC6C8-8090-584E-B105-193A4D8296A5}" name="Spalte5" totalsRowFunction="custom" dataDxfId="102" totalsRowDxfId="101" dataCellStyle="Beträge weiss">
      <calculatedColumnFormula>SUM(Tabelle35[[#This Row],[Spalte2]:[Spalte3]])</calculatedColumnFormula>
      <totalsRowFormula>SUM(Tabelle35[Spalte5])</totalsRowFormula>
    </tableColumn>
    <tableColumn id="6" xr3:uid="{3F8271CA-FF48-0E44-855A-678E36CA728A}" name="Spalte6" totalsRowFunction="sum" totalsRowDxfId="100" dataCellStyle="Beträge"/>
  </tableColumns>
  <tableStyleInfo name="TableStyleMedium2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8C12BB-6DD7-BC43-A0D6-EB6E3940D6A3}" name="Tabelle36" displayName="Tabelle36" ref="J147:O173" totalsRowCount="1" totalsRowDxfId="99" totalsRowBorderDxfId="98">
  <autoFilter ref="J147:O172" xr:uid="{3D8C12BB-6DD7-BC43-A0D6-EB6E3940D6A3}"/>
  <tableColumns count="6">
    <tableColumn id="1" xr3:uid="{A60C05AE-F903-6B4F-9A6C-1C45B0057241}" name="Spalte1" dataDxfId="97" totalsRowDxfId="96" dataCellStyle="Beträge"/>
    <tableColumn id="2" xr3:uid="{7B7C8A3A-CBA6-6641-AF20-7A02251FE5A0}" name="Spalte2" totalsRowFunction="sum" dataDxfId="95" totalsRowDxfId="94" dataCellStyle="Beträge"/>
    <tableColumn id="3" xr3:uid="{E5C7D31E-384D-2B49-8326-01D3EBC20F91}" name="Spalte3" totalsRowFunction="sum" totalsRowDxfId="93" dataCellStyle="Beträge"/>
    <tableColumn id="4" xr3:uid="{1A3BD64C-00A7-704C-98A1-5828F505ABAB}" name="Spalte4" totalsRowFunction="sum" totalsRowDxfId="92"/>
    <tableColumn id="5" xr3:uid="{59A2B1A4-8F64-8341-B5E3-B0F12AD9B64E}" name="Spalte5" totalsRowFunction="custom" dataDxfId="91" totalsRowDxfId="90" dataCellStyle="Beträge weiss">
      <calculatedColumnFormula>SUM(Tabelle36[[#This Row],[Spalte2]:[Spalte3]])</calculatedColumnFormula>
      <totalsRowFormula>SUM(Tabelle36[Spalte5])</totalsRowFormula>
    </tableColumn>
    <tableColumn id="6" xr3:uid="{C15C2E14-0D27-4E43-9B84-7F356A3BC8A2}" name="Spalte6" totalsRowFunction="sum" totalsRowDxfId="89" dataCellStyle="Beträge"/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5AE3974-71B2-A648-B8CD-AB95CB9962F7}" name="Tabelle37" displayName="Tabelle37" ref="J112:O138" totalsRowCount="1" totalsRowDxfId="88" totalsRowBorderDxfId="87">
  <autoFilter ref="J112:O137" xr:uid="{15AE3974-71B2-A648-B8CD-AB95CB9962F7}"/>
  <tableColumns count="6">
    <tableColumn id="1" xr3:uid="{DA08641B-14E1-F646-A011-4132DA3FBA66}" name="Spalte1" dataDxfId="86" totalsRowDxfId="85" dataCellStyle="Beträge"/>
    <tableColumn id="2" xr3:uid="{6E86E623-2BC7-7643-8979-81FADF937AFB}" name="Spalte2" totalsRowFunction="sum" dataDxfId="84" totalsRowDxfId="83" dataCellStyle="Beträge"/>
    <tableColumn id="3" xr3:uid="{ADF3C02C-A887-AF4D-92E1-FC33E22ECC44}" name="Spalte3" totalsRowFunction="sum" totalsRowDxfId="82" dataCellStyle="Beträge"/>
    <tableColumn id="4" xr3:uid="{7C23316E-E2F3-CA40-8288-CDE22BC8186A}" name="Spalte4" totalsRowFunction="sum" totalsRowDxfId="81"/>
    <tableColumn id="5" xr3:uid="{53A71A13-2C64-5C43-A2AC-F237214EEBFE}" name="Spalte5" totalsRowFunction="custom" dataDxfId="80" totalsRowDxfId="79" dataCellStyle="Beträge weiss">
      <calculatedColumnFormula>SUM(Tabelle37[[#This Row],[Spalte2]:[Spalte3]])</calculatedColumnFormula>
      <totalsRowFormula>SUM(Tabelle37[Spalte5])</totalsRowFormula>
    </tableColumn>
    <tableColumn id="6" xr3:uid="{0B7FF353-DB8E-CA48-8C32-59B336D482FB}" name="Spalte6" totalsRowFunction="sum" totalsRowDxfId="78" dataCellStyle="Beträge"/>
  </tableColumns>
  <tableStyleInfo name="TableStyleMedium2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C85E171-4A57-1A4C-A8A7-106A0941C56D}" name="Tabelle378" displayName="Tabelle378" ref="J77:O103" totalsRowCount="1" totalsRowDxfId="77" totalsRowBorderDxfId="76">
  <autoFilter ref="J77:O102" xr:uid="{1C85E171-4A57-1A4C-A8A7-106A0941C56D}"/>
  <tableColumns count="6">
    <tableColumn id="1" xr3:uid="{41377087-5AB7-EC4F-86F0-84365E6083ED}" name="Spalte1" dataDxfId="75" totalsRowDxfId="74" dataCellStyle="Beträge"/>
    <tableColumn id="2" xr3:uid="{AC9BF2A4-DC46-0144-BD98-3820E128B25E}" name="Spalte2" totalsRowFunction="sum" dataDxfId="73" totalsRowDxfId="72" dataCellStyle="Beträge"/>
    <tableColumn id="3" xr3:uid="{37501728-8002-4D4D-9BE8-EA795487732A}" name="Spalte3" totalsRowFunction="sum" totalsRowDxfId="71" dataCellStyle="Beträge"/>
    <tableColumn id="4" xr3:uid="{31D8AB9B-756E-8A44-A087-7178488E1FDA}" name="Spalte4" totalsRowFunction="sum" totalsRowDxfId="70"/>
    <tableColumn id="5" xr3:uid="{84A46830-BEE5-6944-910A-D390D32EC9B0}" name="Spalte5" totalsRowFunction="custom" dataDxfId="69" totalsRowDxfId="68" dataCellStyle="Beträge weiss">
      <calculatedColumnFormula>SUM(Tabelle378[[#This Row],[Spalte2]:[Spalte3]])</calculatedColumnFormula>
      <totalsRowFormula>SUM(Tabelle378[Spalte5])</totalsRowFormula>
    </tableColumn>
    <tableColumn id="6" xr3:uid="{D1A4C242-7827-F345-880A-726706F0A86D}" name="Spalte6" totalsRowFunction="sum" totalsRowDxfId="67" dataCellStyle="Beträge"/>
  </tableColumns>
  <tableStyleInfo name="TableStyleMedium2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34152D-114A-A848-A743-613ABF272B8A}" name="Tabelle352" displayName="Tabelle352" ref="J185:O211" totalsRowCount="1" totalsRowDxfId="66" totalsRowBorderDxfId="65">
  <autoFilter ref="J185:O210" xr:uid="{3292082A-458B-C84F-A59A-3EF3D14890B7}"/>
  <tableColumns count="6">
    <tableColumn id="1" xr3:uid="{1B32FDB2-5654-AE44-955D-6458E07E23F0}" name="Spalte1" dataDxfId="64" totalsRowDxfId="63" dataCellStyle="Beträge"/>
    <tableColumn id="2" xr3:uid="{40967C05-C9C5-F445-9CD9-BF70AF137F4E}" name="Spalte2" totalsRowFunction="sum" dataDxfId="62" totalsRowDxfId="61" dataCellStyle="Beträge blau"/>
    <tableColumn id="3" xr3:uid="{95B01669-96E5-144A-86CA-C2EFD3968DAB}" name="Spalte3" totalsRowFunction="sum" totalsRowDxfId="60" dataCellStyle="Beträge blau"/>
    <tableColumn id="4" xr3:uid="{62C63991-98F5-1747-8946-17766C47C5D4}" name="Spalte4" totalsRowFunction="sum" totalsRowDxfId="59"/>
    <tableColumn id="5" xr3:uid="{DDF66DFF-D938-D143-B80B-274219E62663}" name="Spalte5" totalsRowFunction="custom" dataDxfId="58" totalsRowDxfId="57" dataCellStyle="Beträge weiss">
      <calculatedColumnFormula>SUM(Tabelle352[[#This Row],[Spalte2]:[Spalte3]])</calculatedColumnFormula>
      <totalsRowFormula>Tabelle35[[#Totals],[Spalte5]]</totalsRowFormula>
    </tableColumn>
    <tableColumn id="6" xr3:uid="{7770B8E5-834C-D040-8445-B3B6CE559DA0}" name="Spalte6" totalsRowFunction="custom" totalsRowDxfId="56" dataCellStyle="Beträge blau">
      <totalsRowFormula>Tabelle35[[#Totals],[Spalte6]]</totalsRowFormula>
    </tableColumn>
  </tableColumns>
  <tableStyleInfo name="TableStyleMedium2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530434-9C5F-114A-A2C9-771487C5ACE7}" name="Tabelle363" displayName="Tabelle363" ref="J151:O177" totalsRowCount="1" totalsRowDxfId="55" totalsRowBorderDxfId="54">
  <autoFilter ref="J151:O176" xr:uid="{3D8C12BB-6DD7-BC43-A0D6-EB6E3940D6A3}"/>
  <tableColumns count="6">
    <tableColumn id="1" xr3:uid="{0361099B-7B45-A34E-9C92-5D146F8A5C88}" name="Spalte1" dataDxfId="53" totalsRowDxfId="52" dataCellStyle="Beträge"/>
    <tableColumn id="2" xr3:uid="{F89B78CD-0986-574D-A8A6-4C17252C2EED}" name="Spalte2" totalsRowFunction="sum" dataDxfId="51" totalsRowDxfId="50" dataCellStyle="Beträge blau"/>
    <tableColumn id="3" xr3:uid="{32FF3B61-A2B0-7044-B28F-DC48D0CE0FDE}" name="Spalte3" totalsRowFunction="sum" totalsRowDxfId="49" dataCellStyle="Beträge blau"/>
    <tableColumn id="4" xr3:uid="{5AB6D5A7-5956-2E44-897A-1C3A119B5CD9}" name="Spalte4" totalsRowFunction="sum" totalsRowDxfId="48"/>
    <tableColumn id="5" xr3:uid="{74484FD4-900A-DD4B-AD83-04D0E4F0D826}" name="Spalte5" totalsRowFunction="custom" dataDxfId="47" totalsRowDxfId="46" dataCellStyle="Beträge weiss">
      <calculatedColumnFormula>SUM(Tabelle363[[#This Row],[Spalte2]:[Spalte3]])</calculatedColumnFormula>
      <totalsRowFormula>SUM(Tabelle363[Spalte5])</totalsRowFormula>
    </tableColumn>
    <tableColumn id="6" xr3:uid="{29E962C1-4916-C244-80A2-56CC3DE84B92}" name="Spalte6" totalsRowFunction="sum" totalsRowDxfId="45" dataCellStyle="Beträge blau"/>
  </tableColumns>
  <tableStyleInfo name="TableStyleMedium2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B24250C-F100-E042-9D64-CB9402358C76}" name="Tabelle374" displayName="Tabelle374" ref="J113:O139" totalsRowCount="1" totalsRowDxfId="44" totalsRowBorderDxfId="43">
  <autoFilter ref="J113:O138" xr:uid="{15AE3974-71B2-A648-B8CD-AB95CB9962F7}"/>
  <tableColumns count="6">
    <tableColumn id="1" xr3:uid="{E9E15302-9EF4-294D-9BF1-DD2165B7A027}" name="Spalte1" dataDxfId="42" totalsRowDxfId="41" dataCellStyle="Beträge"/>
    <tableColumn id="2" xr3:uid="{CF766ACE-D08B-A544-974C-4D6212B88F71}" name="Spalte2" totalsRowFunction="sum" dataDxfId="40" totalsRowDxfId="39" dataCellStyle="Beträge blau"/>
    <tableColumn id="3" xr3:uid="{32C48419-E817-CC47-A5F9-4A7CCC996344}" name="Spalte3" totalsRowFunction="sum" totalsRowDxfId="38" dataCellStyle="Beträge blau"/>
    <tableColumn id="4" xr3:uid="{73327391-A05F-6444-B68C-35CF94AFAEBA}" name="Spalte4" totalsRowFunction="sum" totalsRowDxfId="37"/>
    <tableColumn id="5" xr3:uid="{A5B32E3A-A9B8-5341-B99F-5C5E2151B4AB}" name="Spalte5" totalsRowFunction="custom" dataDxfId="36" totalsRowDxfId="35" dataCellStyle="Beträge weiss">
      <calculatedColumnFormula>SUM(Tabelle374[[#This Row],[Spalte2]:[Spalte3]])</calculatedColumnFormula>
      <totalsRowFormula>SUM(Tabelle374[Spalte5])</totalsRowFormula>
    </tableColumn>
    <tableColumn id="6" xr3:uid="{41B5A35A-5C81-F240-B46C-975FC2A5D14D}" name="Spalte6" totalsRowFunction="sum" totalsRowDxfId="34" dataCellStyle="Beträge blau"/>
  </tableColumns>
  <tableStyleInfo name="TableStyleMedium2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6B09840-0BCD-1648-842B-E015CA6D4146}" name="Tabelle3789" displayName="Tabelle3789" ref="J77:O103" totalsRowCount="1" totalsRowDxfId="33" totalsRowBorderDxfId="32">
  <autoFilter ref="J77:O102" xr:uid="{1C85E171-4A57-1A4C-A8A7-106A0941C56D}"/>
  <tableColumns count="6">
    <tableColumn id="1" xr3:uid="{D7433BA0-E371-704A-9C47-7668D488BC66}" name="Spalte1" dataDxfId="31" totalsRowDxfId="30" dataCellStyle="Beträge"/>
    <tableColumn id="2" xr3:uid="{F345E771-5CE0-3240-8D91-91C9CD7F14FD}" name="Spalte2" totalsRowFunction="sum" dataDxfId="29" totalsRowDxfId="28" dataCellStyle="Beträge blau"/>
    <tableColumn id="3" xr3:uid="{E20B6D42-9A6E-D74D-AF9F-9FA613888064}" name="Spalte3" totalsRowFunction="sum" totalsRowDxfId="27" dataCellStyle="Beträge blau"/>
    <tableColumn id="4" xr3:uid="{D8070DE9-E8C7-D04A-B945-89568AF40FD1}" name="Spalte4" totalsRowFunction="sum" totalsRowDxfId="26"/>
    <tableColumn id="5" xr3:uid="{CBAF99F3-925F-BB46-848A-9596C5544C6E}" name="Spalte5" totalsRowFunction="custom" dataDxfId="25" totalsRowDxfId="24" dataCellStyle="Beträge weiss">
      <calculatedColumnFormula>SUM(Tabelle3789[[#This Row],[Spalte2]:[Spalte3]])</calculatedColumnFormula>
      <totalsRowFormula>SUM(Tabelle3789[Spalte5])</totalsRowFormula>
    </tableColumn>
    <tableColumn id="6" xr3:uid="{3F803C47-85F7-F64B-B65A-E3B60681D52C}" name="Spalte6" totalsRowFunction="sum" totalsRowDxfId="23" dataCellStyle="Beträge blau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2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3C6A-00C3-404F-8020-CACDFFEE59D5}">
  <dimension ref="B1:W208"/>
  <sheetViews>
    <sheetView tabSelected="1" zoomScale="110" zoomScaleNormal="110" workbookViewId="0">
      <selection activeCell="G49" sqref="G49:L49"/>
    </sheetView>
  </sheetViews>
  <sheetFormatPr baseColWidth="10" defaultRowHeight="16" x14ac:dyDescent="0.2"/>
  <cols>
    <col min="1" max="1" width="1.1640625" customWidth="1"/>
    <col min="2" max="3" width="5.33203125" customWidth="1"/>
    <col min="4" max="15" width="9.33203125" customWidth="1"/>
    <col min="16" max="16" width="9.83203125" customWidth="1"/>
  </cols>
  <sheetData>
    <row r="1" spans="2:23" ht="16" customHeight="1" x14ac:dyDescent="0.2"/>
    <row r="2" spans="2:23" ht="26" customHeight="1" x14ac:dyDescent="0.2">
      <c r="B2" s="5"/>
      <c r="C2" s="5"/>
      <c r="D2" s="6"/>
      <c r="E2" s="6"/>
      <c r="F2" s="6"/>
      <c r="G2" s="6"/>
      <c r="H2" s="6"/>
      <c r="I2" s="6"/>
      <c r="P2" s="7"/>
      <c r="Q2" s="7"/>
    </row>
    <row r="3" spans="2:23" ht="26" customHeight="1" x14ac:dyDescent="0.2">
      <c r="B3" s="5"/>
      <c r="C3" s="5"/>
      <c r="D3" s="6"/>
      <c r="E3" s="6"/>
      <c r="F3" s="6"/>
      <c r="G3" s="6"/>
      <c r="H3" s="6"/>
      <c r="I3" s="6"/>
      <c r="P3" s="7"/>
      <c r="Q3" s="7"/>
    </row>
    <row r="4" spans="2:23" ht="14" customHeight="1" x14ac:dyDescent="0.2">
      <c r="B4" s="33"/>
      <c r="C4" s="33"/>
      <c r="D4" s="33"/>
      <c r="E4" s="33"/>
      <c r="F4" s="4"/>
      <c r="G4" s="4"/>
      <c r="H4" s="4"/>
      <c r="I4" s="4"/>
      <c r="P4" s="7"/>
      <c r="Q4" s="7"/>
    </row>
    <row r="5" spans="2:23" ht="22" customHeight="1" x14ac:dyDescent="0.2">
      <c r="C5" s="129" t="s">
        <v>40</v>
      </c>
      <c r="D5" s="4"/>
      <c r="E5" s="4"/>
      <c r="F5" s="4"/>
      <c r="G5" s="4"/>
      <c r="H5" s="4"/>
      <c r="I5" s="4"/>
      <c r="O5" s="72"/>
      <c r="P5" s="7"/>
      <c r="Q5" s="118"/>
      <c r="R5" s="37"/>
      <c r="S5" s="37"/>
      <c r="T5" s="37"/>
      <c r="U5" s="37"/>
      <c r="V5" s="37"/>
      <c r="W5" s="37"/>
    </row>
    <row r="6" spans="2:23" ht="16" customHeight="1" x14ac:dyDescent="0.2">
      <c r="C6" s="130" t="s">
        <v>62</v>
      </c>
      <c r="D6" s="4"/>
      <c r="E6" s="4"/>
      <c r="F6" s="4"/>
      <c r="G6" s="4"/>
      <c r="H6" s="4"/>
      <c r="I6" s="151" t="s">
        <v>102</v>
      </c>
      <c r="J6" s="125"/>
      <c r="K6" s="125"/>
      <c r="L6" s="125"/>
      <c r="M6" s="125"/>
      <c r="N6" s="125"/>
      <c r="O6" s="125"/>
      <c r="P6" s="7"/>
      <c r="Q6" s="118"/>
      <c r="R6" s="37"/>
      <c r="S6" s="37"/>
      <c r="T6" s="37"/>
      <c r="U6" s="37"/>
      <c r="V6" s="37"/>
      <c r="W6" s="37"/>
    </row>
    <row r="7" spans="2:23" ht="16" customHeight="1" x14ac:dyDescent="0.2">
      <c r="C7" s="130" t="s">
        <v>63</v>
      </c>
      <c r="D7" s="4"/>
      <c r="E7" s="4"/>
      <c r="F7" s="4"/>
      <c r="G7" s="4"/>
      <c r="H7" s="4"/>
      <c r="I7" s="204" t="s">
        <v>64</v>
      </c>
      <c r="J7" s="125"/>
      <c r="K7" s="125"/>
      <c r="L7" s="125"/>
      <c r="M7" s="125"/>
      <c r="N7" s="125"/>
      <c r="O7" s="125"/>
      <c r="P7" s="7"/>
      <c r="Q7" s="38"/>
      <c r="R7" s="221"/>
      <c r="S7" s="221"/>
      <c r="T7" s="221"/>
      <c r="U7" s="119"/>
      <c r="V7" s="119"/>
      <c r="W7" s="37"/>
    </row>
    <row r="8" spans="2:23" x14ac:dyDescent="0.2">
      <c r="D8" s="33"/>
      <c r="E8" s="33"/>
      <c r="F8" s="33"/>
      <c r="G8" s="33"/>
      <c r="H8" s="33"/>
      <c r="I8" s="36" t="s">
        <v>27</v>
      </c>
      <c r="J8" s="36"/>
      <c r="K8" s="36"/>
      <c r="L8" s="36" t="s">
        <v>48</v>
      </c>
      <c r="M8" s="35"/>
      <c r="N8" s="35"/>
      <c r="O8" s="35"/>
      <c r="P8" s="7"/>
      <c r="Q8" s="38"/>
      <c r="R8" s="221"/>
      <c r="S8" s="221"/>
      <c r="T8" s="221"/>
      <c r="U8" s="119"/>
      <c r="V8" s="119"/>
      <c r="W8" s="37"/>
    </row>
    <row r="9" spans="2:23" ht="30" customHeight="1" x14ac:dyDescent="0.2">
      <c r="B9" s="3"/>
      <c r="C9" s="3"/>
      <c r="D9" s="33"/>
      <c r="E9" s="33"/>
      <c r="F9" s="33"/>
      <c r="G9" s="33"/>
      <c r="H9" s="33"/>
      <c r="I9" s="34"/>
      <c r="J9" s="34"/>
      <c r="K9" s="34"/>
      <c r="L9" s="34"/>
      <c r="M9" s="34"/>
      <c r="N9" s="34"/>
      <c r="O9" s="34"/>
      <c r="P9" s="7"/>
      <c r="Q9" s="38"/>
      <c r="R9" s="38"/>
      <c r="S9" s="119"/>
      <c r="T9" s="119"/>
      <c r="U9" s="119"/>
      <c r="V9" s="119"/>
      <c r="W9" s="37"/>
    </row>
    <row r="10" spans="2:23" s="15" customFormat="1" x14ac:dyDescent="0.2">
      <c r="B10" s="39"/>
      <c r="C10" s="39"/>
      <c r="D10" s="39"/>
      <c r="E10" s="39"/>
      <c r="F10" s="39"/>
      <c r="G10" s="39"/>
      <c r="H10" s="39"/>
      <c r="I10" s="39"/>
      <c r="J10"/>
      <c r="K10"/>
      <c r="L10"/>
      <c r="M10" s="33"/>
      <c r="N10" s="33"/>
      <c r="O10" s="33"/>
      <c r="P10" s="14"/>
      <c r="Q10" s="120"/>
      <c r="R10" s="121"/>
      <c r="S10" s="121"/>
      <c r="T10" s="121"/>
      <c r="U10" s="40"/>
      <c r="V10" s="40"/>
      <c r="W10" s="41"/>
    </row>
    <row r="11" spans="2:23" s="15" customFormat="1" x14ac:dyDescent="0.15">
      <c r="B11" s="42"/>
      <c r="C11" s="42"/>
      <c r="D11" s="39"/>
      <c r="E11" s="39"/>
      <c r="F11" s="39"/>
      <c r="G11" s="39"/>
      <c r="H11" s="39"/>
      <c r="I11" s="43"/>
      <c r="J11" s="36"/>
      <c r="K11" s="36"/>
      <c r="L11" s="36"/>
      <c r="M11" s="36"/>
      <c r="N11" s="36"/>
      <c r="O11" s="36"/>
      <c r="P11" s="14"/>
      <c r="Q11" s="120"/>
      <c r="R11" s="121"/>
      <c r="S11" s="121"/>
      <c r="T11" s="121"/>
      <c r="U11" s="40"/>
      <c r="V11" s="40"/>
      <c r="W11" s="41"/>
    </row>
    <row r="12" spans="2:23" s="15" customFormat="1" x14ac:dyDescent="0.2">
      <c r="B12" s="42"/>
      <c r="C12" s="42"/>
      <c r="D12" s="39"/>
      <c r="E12" s="39"/>
      <c r="F12" s="39"/>
      <c r="G12" s="39"/>
      <c r="H12" s="39"/>
      <c r="I12" s="139" t="s">
        <v>65</v>
      </c>
      <c r="J12" s="70"/>
      <c r="K12" s="144"/>
      <c r="L12" s="149"/>
      <c r="M12" s="150"/>
      <c r="N12" s="46"/>
      <c r="O12" s="46"/>
      <c r="P12" s="14"/>
      <c r="Q12" s="120"/>
      <c r="R12" s="121"/>
      <c r="S12" s="121"/>
      <c r="T12" s="121"/>
      <c r="U12" s="122"/>
      <c r="V12" s="40"/>
      <c r="W12" s="41"/>
    </row>
    <row r="13" spans="2:23" s="15" customFormat="1" x14ac:dyDescent="0.2">
      <c r="B13" s="39"/>
      <c r="C13" s="42"/>
      <c r="D13" s="39"/>
      <c r="E13" s="39"/>
      <c r="F13" s="39"/>
      <c r="G13" s="39"/>
      <c r="H13" s="39"/>
      <c r="I13" s="139" t="s">
        <v>46</v>
      </c>
      <c r="J13" s="70"/>
      <c r="K13" s="144"/>
      <c r="L13" s="149"/>
      <c r="M13" s="150"/>
      <c r="N13" s="140" t="s">
        <v>41</v>
      </c>
      <c r="O13" s="145">
        <v>0</v>
      </c>
      <c r="P13" s="14"/>
      <c r="Q13" s="123"/>
      <c r="R13" s="123"/>
      <c r="S13" s="123"/>
      <c r="T13" s="40"/>
      <c r="U13" s="40"/>
      <c r="V13" s="40"/>
      <c r="W13" s="41"/>
    </row>
    <row r="14" spans="2:23" s="15" customFormat="1" x14ac:dyDescent="0.2">
      <c r="B14" s="39"/>
      <c r="C14" s="39"/>
      <c r="D14" s="39"/>
      <c r="E14" s="39"/>
      <c r="F14" s="39"/>
      <c r="G14" s="39"/>
      <c r="H14" s="39"/>
      <c r="I14" s="139"/>
      <c r="J14" s="70"/>
      <c r="K14" s="46"/>
      <c r="L14" s="43"/>
      <c r="M14" s="43"/>
      <c r="N14" s="46"/>
      <c r="O14" s="46"/>
      <c r="P14" s="14"/>
      <c r="Q14" s="123"/>
      <c r="R14" s="123"/>
      <c r="S14" s="123"/>
      <c r="T14" s="40"/>
      <c r="U14" s="40"/>
      <c r="V14" s="40"/>
      <c r="W14" s="41"/>
    </row>
    <row r="15" spans="2:23" s="15" customFormat="1" x14ac:dyDescent="0.2">
      <c r="B15" s="39"/>
      <c r="C15" s="39"/>
      <c r="D15" s="39"/>
      <c r="E15" s="39"/>
      <c r="F15" s="39"/>
      <c r="G15" s="39"/>
      <c r="H15" s="39"/>
      <c r="I15" s="139" t="s">
        <v>66</v>
      </c>
      <c r="J15" s="70"/>
      <c r="K15" s="179" t="s">
        <v>56</v>
      </c>
      <c r="L15" s="226" t="s">
        <v>47</v>
      </c>
      <c r="M15" s="227"/>
      <c r="N15" s="227"/>
      <c r="O15" s="228"/>
      <c r="P15" s="14"/>
      <c r="Q15" s="123"/>
      <c r="R15" s="123"/>
      <c r="S15" s="124"/>
      <c r="T15" s="40"/>
      <c r="U15" s="40"/>
      <c r="V15" s="40"/>
      <c r="W15" s="41"/>
    </row>
    <row r="16" spans="2:23" s="15" customFormat="1" x14ac:dyDescent="0.2">
      <c r="B16" s="42"/>
      <c r="C16" s="42"/>
      <c r="D16" s="42"/>
      <c r="E16" s="42"/>
      <c r="F16" s="42"/>
      <c r="G16" s="42"/>
      <c r="H16" s="42"/>
      <c r="I16" s="70"/>
      <c r="J16" s="70"/>
      <c r="K16" s="179" t="s">
        <v>56</v>
      </c>
      <c r="L16" s="226" t="s">
        <v>47</v>
      </c>
      <c r="M16" s="227"/>
      <c r="N16" s="227"/>
      <c r="O16" s="228"/>
      <c r="P16" s="14"/>
      <c r="Q16" s="123"/>
      <c r="R16" s="123"/>
      <c r="S16" s="124"/>
      <c r="T16" s="40"/>
      <c r="U16" s="40"/>
      <c r="V16" s="40"/>
      <c r="W16" s="41"/>
    </row>
    <row r="17" spans="2:23" s="15" customFormat="1" x14ac:dyDescent="0.2">
      <c r="B17" s="42"/>
      <c r="C17" s="42"/>
      <c r="D17" s="42"/>
      <c r="E17" s="42"/>
      <c r="F17" s="42"/>
      <c r="G17" s="42"/>
      <c r="H17" s="42"/>
      <c r="I17" s="70"/>
      <c r="J17" s="70"/>
      <c r="K17" s="179" t="s">
        <v>56</v>
      </c>
      <c r="L17" s="226" t="s">
        <v>47</v>
      </c>
      <c r="M17" s="227"/>
      <c r="N17" s="227"/>
      <c r="O17" s="228"/>
      <c r="P17" s="14"/>
      <c r="Q17" s="123"/>
      <c r="R17" s="123"/>
      <c r="S17" s="124"/>
      <c r="T17" s="40"/>
      <c r="U17" s="40"/>
      <c r="V17" s="40"/>
      <c r="W17" s="41"/>
    </row>
    <row r="18" spans="2:23" s="15" customFormat="1" x14ac:dyDescent="0.2">
      <c r="B18" s="42"/>
      <c r="C18" s="42"/>
      <c r="D18" s="197"/>
      <c r="E18" s="42"/>
      <c r="F18" s="42"/>
      <c r="G18" s="42"/>
      <c r="H18" s="42"/>
      <c r="I18" s="139" t="s">
        <v>92</v>
      </c>
      <c r="J18" s="139" t="s">
        <v>68</v>
      </c>
      <c r="K18" s="180" t="s">
        <v>21</v>
      </c>
      <c r="L18" s="70" t="s">
        <v>93</v>
      </c>
      <c r="M18" s="43"/>
      <c r="N18" s="145">
        <v>0</v>
      </c>
      <c r="O18" s="46"/>
      <c r="P18" s="14"/>
      <c r="Q18" s="123"/>
      <c r="R18" s="123"/>
      <c r="S18" s="124"/>
      <c r="T18" s="40"/>
      <c r="U18" s="40"/>
      <c r="V18" s="40"/>
      <c r="W18" s="41"/>
    </row>
    <row r="19" spans="2:23" s="15" customFormat="1" x14ac:dyDescent="0.2">
      <c r="B19" s="42"/>
      <c r="C19" s="42"/>
      <c r="D19" s="43"/>
      <c r="E19" s="195"/>
      <c r="F19" s="42"/>
      <c r="G19" s="42"/>
      <c r="H19" s="42"/>
      <c r="I19" s="139"/>
      <c r="J19" s="139" t="s">
        <v>69</v>
      </c>
      <c r="K19" s="180" t="s">
        <v>21</v>
      </c>
      <c r="L19" s="70" t="s">
        <v>93</v>
      </c>
      <c r="M19" s="43"/>
      <c r="N19" s="145">
        <v>0</v>
      </c>
      <c r="O19" s="46"/>
      <c r="P19" s="14"/>
      <c r="Q19" s="123"/>
      <c r="R19" s="123"/>
      <c r="S19" s="124"/>
      <c r="T19" s="40"/>
      <c r="U19" s="40"/>
      <c r="V19" s="40"/>
      <c r="W19" s="41"/>
    </row>
    <row r="20" spans="2:23" s="15" customFormat="1" x14ac:dyDescent="0.2">
      <c r="B20" s="42"/>
      <c r="C20" s="42"/>
      <c r="D20" s="42"/>
      <c r="E20" s="42"/>
      <c r="F20" s="42"/>
      <c r="G20" s="42"/>
      <c r="H20" s="42"/>
      <c r="I20" s="139"/>
      <c r="J20" s="139" t="s">
        <v>70</v>
      </c>
      <c r="K20" s="180" t="s">
        <v>21</v>
      </c>
      <c r="L20" s="70" t="s">
        <v>93</v>
      </c>
      <c r="M20" s="43"/>
      <c r="N20" s="146">
        <v>0</v>
      </c>
      <c r="O20" s="46"/>
      <c r="P20" s="14"/>
      <c r="Q20" s="123"/>
      <c r="R20" s="123"/>
      <c r="S20" s="124"/>
      <c r="T20" s="40"/>
      <c r="U20" s="40"/>
      <c r="V20" s="40"/>
      <c r="W20" s="41"/>
    </row>
    <row r="21" spans="2:23" s="15" customFormat="1" x14ac:dyDescent="0.2">
      <c r="B21" s="42"/>
      <c r="C21" s="42"/>
      <c r="D21" s="196"/>
      <c r="E21" s="42"/>
      <c r="F21" s="42"/>
      <c r="G21" s="42"/>
      <c r="H21" s="42"/>
      <c r="I21" s="139" t="s">
        <v>87</v>
      </c>
      <c r="J21" s="70"/>
      <c r="K21" s="179" t="s">
        <v>56</v>
      </c>
      <c r="L21" s="226" t="s">
        <v>94</v>
      </c>
      <c r="M21" s="227"/>
      <c r="N21" s="227"/>
      <c r="O21" s="228"/>
      <c r="P21" s="14"/>
      <c r="Q21" s="123"/>
      <c r="R21" s="123"/>
      <c r="S21" s="124"/>
      <c r="T21" s="40"/>
      <c r="U21" s="40"/>
      <c r="V21" s="40"/>
      <c r="W21" s="41"/>
    </row>
    <row r="22" spans="2:23" s="15" customFormat="1" x14ac:dyDescent="0.2">
      <c r="B22" s="42"/>
      <c r="C22" s="42"/>
      <c r="D22" s="42"/>
      <c r="E22" s="42"/>
      <c r="F22" s="42"/>
      <c r="G22" s="42"/>
      <c r="H22" s="42"/>
      <c r="I22" s="70"/>
      <c r="J22" s="43"/>
      <c r="K22" s="44"/>
      <c r="L22" s="46"/>
      <c r="M22" s="43"/>
      <c r="N22" s="43"/>
      <c r="O22" s="43"/>
      <c r="P22" s="14"/>
      <c r="Q22" s="123"/>
      <c r="R22" s="123"/>
      <c r="S22" s="124"/>
      <c r="T22" s="40"/>
      <c r="U22" s="40"/>
      <c r="V22" s="40"/>
      <c r="W22" s="41"/>
    </row>
    <row r="23" spans="2:23" s="15" customFormat="1" x14ac:dyDescent="0.2">
      <c r="B23" s="42"/>
      <c r="C23" s="42"/>
      <c r="D23" s="42"/>
      <c r="E23" s="42"/>
      <c r="F23" s="42"/>
      <c r="G23" s="42"/>
      <c r="H23" s="42"/>
      <c r="I23" s="70"/>
      <c r="J23" s="43"/>
      <c r="K23" s="44"/>
      <c r="L23" s="46"/>
      <c r="M23" s="43"/>
      <c r="N23" s="43"/>
      <c r="O23" s="43"/>
      <c r="P23" s="14"/>
      <c r="Q23" s="123"/>
      <c r="R23" s="123"/>
      <c r="S23" s="124"/>
      <c r="T23" s="40"/>
      <c r="U23" s="40"/>
      <c r="V23" s="40"/>
      <c r="W23" s="41"/>
    </row>
    <row r="24" spans="2:23" x14ac:dyDescent="0.2">
      <c r="B24" s="4"/>
      <c r="C24" s="4"/>
      <c r="D24" s="4"/>
      <c r="E24" s="4"/>
      <c r="F24" s="4"/>
      <c r="G24" s="4"/>
      <c r="H24" s="4"/>
      <c r="I24" s="70"/>
      <c r="J24" s="70"/>
      <c r="K24" s="70"/>
      <c r="L24" s="43"/>
      <c r="M24" s="43"/>
      <c r="N24" s="43"/>
      <c r="O24" s="43"/>
      <c r="P24" s="7"/>
      <c r="Q24" s="118"/>
      <c r="R24" s="37"/>
      <c r="S24" s="37"/>
      <c r="T24" s="37"/>
      <c r="U24" s="37"/>
      <c r="V24" s="37"/>
      <c r="W24" s="37"/>
    </row>
    <row r="25" spans="2:23" s="15" customFormat="1" x14ac:dyDescent="0.2">
      <c r="C25" s="127" t="s">
        <v>28</v>
      </c>
      <c r="D25" s="39"/>
      <c r="E25" s="39"/>
      <c r="F25" s="39"/>
      <c r="G25" s="39"/>
      <c r="H25" s="39"/>
      <c r="I25" s="39"/>
      <c r="J25" s="45"/>
      <c r="K25" s="45"/>
      <c r="L25" s="39"/>
      <c r="M25" s="39"/>
      <c r="N25" s="39"/>
      <c r="O25" s="39"/>
      <c r="P25" s="14"/>
      <c r="Q25" s="40"/>
      <c r="R25" s="41"/>
      <c r="S25" s="41"/>
      <c r="T25" s="41"/>
      <c r="U25" s="41"/>
      <c r="V25" s="41"/>
      <c r="W25" s="41"/>
    </row>
    <row r="26" spans="2:23" s="1" customFormat="1" ht="40" customHeight="1" x14ac:dyDescent="0.2">
      <c r="B26" s="5"/>
      <c r="C26" s="161" t="s">
        <v>10</v>
      </c>
      <c r="D26" s="161"/>
      <c r="E26" s="161"/>
      <c r="F26" s="161"/>
      <c r="G26" s="161"/>
      <c r="H26" s="161"/>
      <c r="I26" s="161"/>
      <c r="J26" s="161"/>
      <c r="K26" s="194" t="s">
        <v>58</v>
      </c>
      <c r="L26" s="194" t="s">
        <v>55</v>
      </c>
      <c r="M26" s="194" t="s">
        <v>104</v>
      </c>
      <c r="N26" s="194" t="s">
        <v>54</v>
      </c>
      <c r="O26" s="194" t="s">
        <v>53</v>
      </c>
      <c r="P26" s="6"/>
      <c r="Q26" s="6"/>
    </row>
    <row r="27" spans="2:23" ht="16" customHeight="1" x14ac:dyDescent="0.2">
      <c r="B27" s="5"/>
      <c r="C27" s="161"/>
      <c r="D27" s="161"/>
      <c r="E27" s="161"/>
      <c r="F27" s="161"/>
      <c r="G27" s="161"/>
      <c r="H27" s="161"/>
      <c r="I27" s="161"/>
      <c r="J27" s="199"/>
      <c r="K27" s="200" t="s">
        <v>52</v>
      </c>
      <c r="L27" s="200" t="s">
        <v>52</v>
      </c>
      <c r="M27" s="200" t="s">
        <v>52</v>
      </c>
      <c r="N27" s="200" t="s">
        <v>52</v>
      </c>
      <c r="O27" s="200" t="s">
        <v>52</v>
      </c>
      <c r="P27" s="7"/>
      <c r="Q27" s="7"/>
    </row>
    <row r="28" spans="2:23" s="15" customFormat="1" ht="16" customHeight="1" x14ac:dyDescent="0.2">
      <c r="B28" s="5"/>
      <c r="C28" s="152" t="s">
        <v>0</v>
      </c>
      <c r="D28" s="55"/>
      <c r="E28" s="57"/>
      <c r="F28" s="57"/>
      <c r="G28" s="57"/>
      <c r="H28" s="57"/>
      <c r="I28" s="57"/>
      <c r="J28" s="198"/>
      <c r="K28" s="96">
        <f>K103</f>
        <v>0</v>
      </c>
      <c r="L28" s="96">
        <f>L103</f>
        <v>0</v>
      </c>
      <c r="M28" s="96">
        <f>M103</f>
        <v>0</v>
      </c>
      <c r="N28" s="96">
        <f>N103</f>
        <v>0</v>
      </c>
      <c r="O28" s="96">
        <f>O103</f>
        <v>0</v>
      </c>
      <c r="P28" s="14"/>
      <c r="Q28" s="14"/>
    </row>
    <row r="29" spans="2:23" s="15" customFormat="1" ht="16" customHeight="1" x14ac:dyDescent="0.2">
      <c r="B29" s="5"/>
      <c r="C29" s="43" t="s">
        <v>2</v>
      </c>
      <c r="D29" s="52"/>
      <c r="E29" s="51"/>
      <c r="F29" s="51"/>
      <c r="G29" s="51"/>
      <c r="H29" s="51"/>
      <c r="I29" s="51"/>
      <c r="J29" s="51"/>
      <c r="K29" s="96">
        <f>K138</f>
        <v>0</v>
      </c>
      <c r="L29" s="96">
        <f>L138</f>
        <v>0</v>
      </c>
      <c r="M29" s="96">
        <f>M138</f>
        <v>0</v>
      </c>
      <c r="N29" s="96">
        <f>N138</f>
        <v>0</v>
      </c>
      <c r="O29" s="96">
        <f>O138</f>
        <v>0</v>
      </c>
      <c r="P29" s="14"/>
      <c r="Q29" s="14"/>
    </row>
    <row r="30" spans="2:23" s="15" customFormat="1" ht="16" customHeight="1" x14ac:dyDescent="0.2">
      <c r="B30" s="5"/>
      <c r="C30" s="43" t="s">
        <v>1</v>
      </c>
      <c r="D30" s="52"/>
      <c r="E30" s="51"/>
      <c r="F30" s="51"/>
      <c r="G30" s="51"/>
      <c r="H30" s="51"/>
      <c r="I30" s="51"/>
      <c r="J30" s="51"/>
      <c r="K30" s="96">
        <f>K173</f>
        <v>0</v>
      </c>
      <c r="L30" s="96">
        <f>L173</f>
        <v>0</v>
      </c>
      <c r="M30" s="96">
        <f>M173</f>
        <v>0</v>
      </c>
      <c r="N30" s="96">
        <f>N173</f>
        <v>0</v>
      </c>
      <c r="O30" s="96">
        <f>O173</f>
        <v>0</v>
      </c>
      <c r="P30" s="14"/>
      <c r="Q30" s="14"/>
    </row>
    <row r="31" spans="2:23" s="15" customFormat="1" ht="16" customHeight="1" x14ac:dyDescent="0.2">
      <c r="B31" s="5"/>
      <c r="C31" s="153" t="s">
        <v>11</v>
      </c>
      <c r="D31" s="52"/>
      <c r="E31" s="53"/>
      <c r="F31" s="53"/>
      <c r="G31" s="53"/>
      <c r="H31" s="53"/>
      <c r="I31" s="53"/>
      <c r="J31" s="53"/>
      <c r="K31" s="96">
        <f>K206</f>
        <v>0</v>
      </c>
      <c r="L31" s="96">
        <f>L206</f>
        <v>0</v>
      </c>
      <c r="M31" s="96">
        <f>M206</f>
        <v>0</v>
      </c>
      <c r="N31" s="96">
        <f>N206</f>
        <v>0</v>
      </c>
      <c r="O31" s="96">
        <f>O206</f>
        <v>0</v>
      </c>
      <c r="P31" s="14"/>
      <c r="Q31" s="14"/>
    </row>
    <row r="32" spans="2:23" s="15" customFormat="1" ht="16" customHeight="1" x14ac:dyDescent="0.2">
      <c r="B32" s="5"/>
      <c r="C32" s="154" t="s">
        <v>20</v>
      </c>
      <c r="D32" s="55"/>
      <c r="E32" s="54"/>
      <c r="F32" s="54"/>
      <c r="G32" s="54"/>
      <c r="H32" s="54"/>
      <c r="I32" s="54"/>
      <c r="J32" s="54"/>
      <c r="K32" s="183">
        <f>SUM(K28:K31)</f>
        <v>0</v>
      </c>
      <c r="L32" s="183">
        <f>SUM(L28:L31)</f>
        <v>0</v>
      </c>
      <c r="M32" s="183">
        <f>SUM(M28:M31)</f>
        <v>0</v>
      </c>
      <c r="N32" s="183">
        <f>SUM(N28:N31)</f>
        <v>0</v>
      </c>
      <c r="O32" s="183">
        <f>SUM(O28:O31)</f>
        <v>0</v>
      </c>
      <c r="P32" s="14"/>
      <c r="Q32" s="14"/>
    </row>
    <row r="33" spans="2:17" s="15" customFormat="1" ht="16" customHeight="1" x14ac:dyDescent="0.2">
      <c r="B33" s="5"/>
      <c r="C33" s="43" t="s">
        <v>26</v>
      </c>
      <c r="D33" s="52"/>
      <c r="E33" s="51"/>
      <c r="F33" s="51"/>
      <c r="G33" s="51"/>
      <c r="H33" s="51"/>
      <c r="I33" s="51"/>
      <c r="J33" s="51"/>
      <c r="K33" s="96"/>
      <c r="L33" s="96">
        <f>L32-M32</f>
        <v>0</v>
      </c>
      <c r="M33" s="96"/>
      <c r="N33" s="96"/>
      <c r="O33" s="96"/>
      <c r="P33" s="14"/>
      <c r="Q33" s="14"/>
    </row>
    <row r="34" spans="2:17" s="15" customFormat="1" ht="16" customHeight="1" x14ac:dyDescent="0.2">
      <c r="B34" s="5"/>
      <c r="C34" s="43" t="s">
        <v>61</v>
      </c>
      <c r="D34" s="52"/>
      <c r="E34" s="51"/>
      <c r="F34" s="51"/>
      <c r="G34" s="156">
        <v>7.4999999999999997E-2</v>
      </c>
      <c r="H34" s="147"/>
      <c r="I34" s="51"/>
      <c r="J34" s="52"/>
      <c r="K34" s="96"/>
      <c r="L34" s="96">
        <f>L33*G34</f>
        <v>0</v>
      </c>
      <c r="M34" s="96"/>
      <c r="N34" s="96">
        <f>L34</f>
        <v>0</v>
      </c>
      <c r="O34" s="98">
        <v>0</v>
      </c>
      <c r="P34" s="14"/>
      <c r="Q34" s="32"/>
    </row>
    <row r="35" spans="2:17" s="15" customFormat="1" x14ac:dyDescent="0.2">
      <c r="B35" s="38"/>
      <c r="C35" s="153" t="s">
        <v>60</v>
      </c>
      <c r="D35" s="52"/>
      <c r="E35" s="53"/>
      <c r="F35" s="53"/>
      <c r="G35" s="157">
        <v>7.4999999999999997E-2</v>
      </c>
      <c r="H35" s="148"/>
      <c r="I35" s="53"/>
      <c r="J35" s="52"/>
      <c r="K35" s="96">
        <f>K32*G35</f>
        <v>0</v>
      </c>
      <c r="L35" s="96"/>
      <c r="M35" s="96"/>
      <c r="N35" s="96">
        <f>K35</f>
        <v>0</v>
      </c>
      <c r="O35" s="98">
        <v>0</v>
      </c>
      <c r="P35" s="14"/>
      <c r="Q35" s="14"/>
    </row>
    <row r="36" spans="2:17" s="15" customFormat="1" ht="17" thickBot="1" x14ac:dyDescent="0.25">
      <c r="B36" s="40"/>
      <c r="C36" s="155" t="s">
        <v>31</v>
      </c>
      <c r="D36" s="56"/>
      <c r="E36" s="56"/>
      <c r="F36" s="56"/>
      <c r="G36" s="56"/>
      <c r="H36" s="56"/>
      <c r="I36" s="56"/>
      <c r="J36" s="56"/>
      <c r="K36" s="184">
        <f>K32+K35</f>
        <v>0</v>
      </c>
      <c r="L36" s="184">
        <f>SUM(L33:L34)</f>
        <v>0</v>
      </c>
      <c r="M36" s="184"/>
      <c r="N36" s="184">
        <f>SUM(N32:N35)</f>
        <v>0</v>
      </c>
      <c r="O36" s="184">
        <f>SUM(O32,O34:O35)</f>
        <v>0</v>
      </c>
      <c r="P36" s="14"/>
      <c r="Q36" s="32"/>
    </row>
    <row r="37" spans="2:17" x14ac:dyDescent="0.2">
      <c r="B37" s="6"/>
      <c r="C37" s="5"/>
      <c r="D37" s="8"/>
      <c r="E37" s="8"/>
      <c r="F37" s="8"/>
      <c r="G37" s="8"/>
      <c r="H37" s="8"/>
      <c r="I37" s="8"/>
      <c r="J37" s="8"/>
      <c r="K37" s="6"/>
      <c r="L37" s="6"/>
      <c r="M37" s="6"/>
      <c r="N37" s="6"/>
      <c r="O37" s="6"/>
      <c r="P37" s="7"/>
      <c r="Q37" s="7"/>
    </row>
    <row r="38" spans="2:17" x14ac:dyDescent="0.2">
      <c r="B38" s="6"/>
      <c r="C38" s="5"/>
      <c r="D38" s="8"/>
      <c r="E38" s="8"/>
      <c r="F38" s="8"/>
      <c r="G38" s="8"/>
      <c r="H38" s="8"/>
      <c r="I38" s="8"/>
      <c r="J38" s="8"/>
      <c r="K38" s="6"/>
      <c r="L38" s="6"/>
      <c r="M38" s="6"/>
      <c r="N38" s="6"/>
      <c r="O38" s="6"/>
      <c r="P38" s="7"/>
      <c r="Q38" s="7"/>
    </row>
    <row r="39" spans="2:17" x14ac:dyDescent="0.2">
      <c r="B39" s="6"/>
      <c r="C39" s="5"/>
      <c r="D39" s="8"/>
      <c r="E39" s="8"/>
      <c r="F39" s="8"/>
      <c r="G39" s="8"/>
      <c r="H39" s="8"/>
      <c r="I39" s="8"/>
      <c r="J39" s="8"/>
      <c r="K39" s="6"/>
      <c r="L39" s="6"/>
      <c r="M39" s="6"/>
      <c r="N39" s="6"/>
      <c r="O39" s="6"/>
      <c r="P39" s="7"/>
      <c r="Q39" s="7"/>
    </row>
    <row r="40" spans="2:17" x14ac:dyDescent="0.2">
      <c r="B40" s="6"/>
      <c r="C40" s="5"/>
      <c r="D40" s="8"/>
      <c r="E40" s="8"/>
      <c r="F40" s="8"/>
      <c r="G40" s="8"/>
      <c r="H40" s="8"/>
      <c r="I40" s="8"/>
      <c r="J40" s="8"/>
      <c r="K40" s="6"/>
      <c r="L40" s="6"/>
      <c r="M40" s="6"/>
      <c r="N40" s="6"/>
      <c r="O40" s="6"/>
      <c r="P40" s="7"/>
      <c r="Q40" s="7"/>
    </row>
    <row r="41" spans="2:17" x14ac:dyDescent="0.2">
      <c r="C41" s="128" t="s">
        <v>29</v>
      </c>
      <c r="D41" s="8"/>
      <c r="E41" s="8"/>
      <c r="F41" s="8"/>
      <c r="G41" s="8"/>
      <c r="H41" s="8"/>
      <c r="I41" s="8"/>
      <c r="J41" s="8"/>
      <c r="K41" s="6"/>
      <c r="L41" s="6"/>
      <c r="M41" s="6"/>
      <c r="N41" s="6"/>
      <c r="O41" s="6"/>
      <c r="P41" s="7"/>
      <c r="Q41" s="7"/>
    </row>
    <row r="42" spans="2:17" ht="25" customHeight="1" x14ac:dyDescent="0.2">
      <c r="B42" s="47"/>
      <c r="C42" s="209" t="s">
        <v>39</v>
      </c>
      <c r="D42" s="210"/>
      <c r="E42" s="209"/>
      <c r="F42" s="209"/>
      <c r="G42" s="162" t="s">
        <v>82</v>
      </c>
      <c r="H42" s="162"/>
      <c r="I42" s="209"/>
      <c r="J42" s="210"/>
      <c r="K42" s="162"/>
      <c r="L42" s="162"/>
      <c r="M42" s="71" t="s">
        <v>101</v>
      </c>
      <c r="N42" s="211" t="s">
        <v>30</v>
      </c>
      <c r="O42" s="212" t="s">
        <v>105</v>
      </c>
      <c r="P42" s="7"/>
      <c r="Q42" s="7"/>
    </row>
    <row r="43" spans="2:17" s="15" customFormat="1" ht="16" customHeight="1" x14ac:dyDescent="0.2">
      <c r="B43" s="5"/>
      <c r="C43" s="49"/>
      <c r="D43" s="59"/>
      <c r="E43" s="59"/>
      <c r="F43" s="59"/>
      <c r="G43" s="126"/>
      <c r="H43" s="126"/>
      <c r="I43" s="126"/>
      <c r="J43" s="126"/>
      <c r="K43" s="126"/>
      <c r="L43" s="126"/>
      <c r="M43" s="60"/>
      <c r="N43" s="200" t="s">
        <v>52</v>
      </c>
      <c r="O43" s="61"/>
      <c r="P43" s="14"/>
      <c r="Q43" s="14"/>
    </row>
    <row r="44" spans="2:17" s="15" customFormat="1" x14ac:dyDescent="0.2">
      <c r="C44" s="154" t="s">
        <v>38</v>
      </c>
      <c r="D44" s="54"/>
      <c r="E44" s="54"/>
      <c r="F44" s="69"/>
      <c r="G44" s="224"/>
      <c r="H44" s="224"/>
      <c r="I44" s="224"/>
      <c r="J44" s="224"/>
      <c r="K44" s="224"/>
      <c r="L44" s="224"/>
      <c r="M44" s="185" t="str">
        <f>IF(OR(N44=0,N63=0),"",N44/N63)</f>
        <v/>
      </c>
      <c r="N44" s="97">
        <f>M32</f>
        <v>0</v>
      </c>
      <c r="O44" s="158">
        <v>1</v>
      </c>
      <c r="P44" s="14"/>
      <c r="Q44" s="14"/>
    </row>
    <row r="45" spans="2:17" s="15" customFormat="1" ht="8" customHeight="1" x14ac:dyDescent="0.2">
      <c r="B45" s="5"/>
      <c r="C45" s="161"/>
      <c r="D45" s="62"/>
      <c r="E45" s="62"/>
      <c r="F45" s="62"/>
      <c r="G45" s="62"/>
      <c r="H45" s="62"/>
      <c r="I45" s="62"/>
      <c r="J45" s="62"/>
      <c r="K45" s="62"/>
      <c r="L45" s="62"/>
      <c r="M45" s="70"/>
      <c r="N45" s="64"/>
      <c r="O45" s="43"/>
      <c r="P45" s="14"/>
      <c r="Q45" s="14"/>
    </row>
    <row r="46" spans="2:17" s="15" customFormat="1" x14ac:dyDescent="0.15">
      <c r="B46" s="5"/>
      <c r="C46" s="162" t="s">
        <v>35</v>
      </c>
      <c r="D46" s="62"/>
      <c r="E46" s="62"/>
      <c r="F46" s="62"/>
      <c r="G46" s="62"/>
      <c r="H46" s="62"/>
      <c r="I46" s="62"/>
      <c r="J46" s="62"/>
      <c r="K46" s="62"/>
      <c r="L46" s="62"/>
      <c r="M46" s="186"/>
      <c r="N46" s="51"/>
      <c r="O46" s="159"/>
      <c r="P46" s="14"/>
      <c r="Q46" s="14"/>
    </row>
    <row r="47" spans="2:17" s="15" customFormat="1" x14ac:dyDescent="0.2">
      <c r="B47" s="5"/>
      <c r="C47" s="43" t="s">
        <v>36</v>
      </c>
      <c r="D47" s="52"/>
      <c r="E47" s="51"/>
      <c r="F47" s="51"/>
      <c r="G47" s="225"/>
      <c r="H47" s="225"/>
      <c r="I47" s="225"/>
      <c r="J47" s="225"/>
      <c r="K47" s="225"/>
      <c r="L47" s="225"/>
      <c r="M47" s="223" t="str">
        <f>IF(N47+N48=0,"",(N47+N48)/N63)</f>
        <v/>
      </c>
      <c r="N47" s="98">
        <v>0</v>
      </c>
      <c r="O47" s="160"/>
      <c r="P47" s="14"/>
      <c r="Q47" s="14"/>
    </row>
    <row r="48" spans="2:17" s="15" customFormat="1" x14ac:dyDescent="0.2">
      <c r="B48" s="5"/>
      <c r="C48" s="43" t="s">
        <v>37</v>
      </c>
      <c r="D48" s="52"/>
      <c r="E48" s="51"/>
      <c r="F48" s="51"/>
      <c r="G48" s="224"/>
      <c r="H48" s="224"/>
      <c r="I48" s="224"/>
      <c r="J48" s="224"/>
      <c r="K48" s="224"/>
      <c r="L48" s="224"/>
      <c r="M48" s="223"/>
      <c r="N48" s="98">
        <v>0</v>
      </c>
      <c r="O48" s="160"/>
      <c r="P48" s="14"/>
      <c r="Q48" s="14"/>
    </row>
    <row r="49" spans="2:17" s="15" customFormat="1" x14ac:dyDescent="0.2">
      <c r="B49" s="5"/>
      <c r="C49" s="43" t="s">
        <v>3</v>
      </c>
      <c r="D49" s="52"/>
      <c r="E49" s="51"/>
      <c r="F49" s="51"/>
      <c r="G49" s="224"/>
      <c r="H49" s="224"/>
      <c r="I49" s="224"/>
      <c r="J49" s="224"/>
      <c r="K49" s="224"/>
      <c r="L49" s="224"/>
      <c r="M49" s="187" t="str">
        <f>IF(N49=0,"",N49/N63)</f>
        <v/>
      </c>
      <c r="N49" s="98">
        <v>0</v>
      </c>
      <c r="O49" s="160"/>
      <c r="P49" s="14"/>
      <c r="Q49" s="14"/>
    </row>
    <row r="50" spans="2:17" s="15" customFormat="1" x14ac:dyDescent="0.2">
      <c r="B50" s="5"/>
      <c r="C50" s="43" t="s">
        <v>6</v>
      </c>
      <c r="D50" s="52"/>
      <c r="E50" s="51"/>
      <c r="F50" s="51"/>
      <c r="G50" s="224"/>
      <c r="H50" s="224"/>
      <c r="I50" s="224"/>
      <c r="J50" s="224"/>
      <c r="K50" s="224"/>
      <c r="L50" s="224"/>
      <c r="M50" s="187" t="str">
        <f>IF(N50=0,"",N50/N63)</f>
        <v/>
      </c>
      <c r="N50" s="98">
        <v>0</v>
      </c>
      <c r="O50" s="160"/>
      <c r="P50" s="14"/>
      <c r="Q50" s="14"/>
    </row>
    <row r="51" spans="2:17" s="15" customFormat="1" x14ac:dyDescent="0.2">
      <c r="B51" s="5"/>
      <c r="C51" s="43" t="s">
        <v>4</v>
      </c>
      <c r="D51" s="52"/>
      <c r="E51" s="51"/>
      <c r="F51" s="51"/>
      <c r="G51" s="224"/>
      <c r="H51" s="224"/>
      <c r="I51" s="224"/>
      <c r="J51" s="224"/>
      <c r="K51" s="224"/>
      <c r="L51" s="224"/>
      <c r="M51" s="187" t="str">
        <f>IF(N51=0,"",N51/N63)</f>
        <v/>
      </c>
      <c r="N51" s="98">
        <v>0</v>
      </c>
      <c r="O51" s="160"/>
      <c r="P51" s="14"/>
      <c r="Q51" s="14"/>
    </row>
    <row r="52" spans="2:17" s="15" customFormat="1" x14ac:dyDescent="0.2">
      <c r="B52" s="5"/>
      <c r="C52" s="43" t="s">
        <v>5</v>
      </c>
      <c r="D52" s="52"/>
      <c r="E52" s="51"/>
      <c r="F52" s="51"/>
      <c r="G52" s="224"/>
      <c r="H52" s="224"/>
      <c r="I52" s="224"/>
      <c r="J52" s="224"/>
      <c r="K52" s="224"/>
      <c r="L52" s="224"/>
      <c r="M52" s="187" t="str">
        <f>IF(N52=0,"",N52/N63)</f>
        <v/>
      </c>
      <c r="N52" s="98">
        <v>0</v>
      </c>
      <c r="O52" s="160"/>
      <c r="P52" s="14"/>
      <c r="Q52" s="14"/>
    </row>
    <row r="53" spans="2:17" s="15" customFormat="1" x14ac:dyDescent="0.2">
      <c r="B53" s="5"/>
      <c r="C53" s="43" t="s">
        <v>44</v>
      </c>
      <c r="D53" s="52"/>
      <c r="E53" s="51"/>
      <c r="F53" s="51"/>
      <c r="G53" s="224"/>
      <c r="H53" s="224"/>
      <c r="I53" s="224"/>
      <c r="J53" s="224"/>
      <c r="K53" s="224"/>
      <c r="L53" s="224"/>
      <c r="M53" s="187" t="str">
        <f>IF(N53=0,"",N53/N63)</f>
        <v/>
      </c>
      <c r="N53" s="98">
        <v>0</v>
      </c>
      <c r="O53" s="160"/>
      <c r="P53" s="14"/>
      <c r="Q53" s="14"/>
    </row>
    <row r="54" spans="2:17" s="15" customFormat="1" x14ac:dyDescent="0.2">
      <c r="B54" s="5"/>
      <c r="C54" s="43" t="s">
        <v>42</v>
      </c>
      <c r="D54" s="52"/>
      <c r="E54" s="51"/>
      <c r="F54" s="51"/>
      <c r="G54" s="224"/>
      <c r="H54" s="224"/>
      <c r="I54" s="224"/>
      <c r="J54" s="224"/>
      <c r="K54" s="224"/>
      <c r="L54" s="224"/>
      <c r="M54" s="187" t="str">
        <f>IF(N54=0,"",N54/N63)</f>
        <v/>
      </c>
      <c r="N54" s="98">
        <v>0</v>
      </c>
      <c r="O54" s="160"/>
      <c r="P54" s="14"/>
      <c r="Q54" s="14"/>
    </row>
    <row r="55" spans="2:17" s="15" customFormat="1" x14ac:dyDescent="0.2">
      <c r="B55" s="5"/>
      <c r="C55" s="43" t="s">
        <v>43</v>
      </c>
      <c r="D55" s="52"/>
      <c r="E55" s="51"/>
      <c r="F55" s="51"/>
      <c r="G55" s="224"/>
      <c r="H55" s="224"/>
      <c r="I55" s="224"/>
      <c r="J55" s="224"/>
      <c r="K55" s="224"/>
      <c r="L55" s="224"/>
      <c r="M55" s="187" t="str">
        <f>IF(N55=0,"",N55/N63)</f>
        <v/>
      </c>
      <c r="N55" s="98">
        <v>0</v>
      </c>
      <c r="O55" s="160"/>
      <c r="P55" s="14"/>
      <c r="Q55" s="14"/>
    </row>
    <row r="56" spans="2:17" s="15" customFormat="1" x14ac:dyDescent="0.2">
      <c r="B56" s="5"/>
      <c r="C56" s="43" t="s">
        <v>103</v>
      </c>
      <c r="D56" s="52"/>
      <c r="E56" s="51"/>
      <c r="F56" s="51"/>
      <c r="G56" s="224"/>
      <c r="H56" s="224"/>
      <c r="I56" s="224"/>
      <c r="J56" s="224"/>
      <c r="K56" s="224"/>
      <c r="L56" s="224"/>
      <c r="M56" s="187" t="str">
        <f>IF(N56=0,"",N56/N63)</f>
        <v/>
      </c>
      <c r="N56" s="98">
        <v>0</v>
      </c>
      <c r="O56" s="160"/>
      <c r="P56" s="14"/>
      <c r="Q56" s="14"/>
    </row>
    <row r="57" spans="2:17" s="15" customFormat="1" x14ac:dyDescent="0.2">
      <c r="B57" s="5"/>
      <c r="C57" s="43" t="s">
        <v>8</v>
      </c>
      <c r="D57" s="52"/>
      <c r="E57" s="51"/>
      <c r="F57" s="51"/>
      <c r="G57" s="224"/>
      <c r="H57" s="224"/>
      <c r="I57" s="224"/>
      <c r="J57" s="224"/>
      <c r="K57" s="224"/>
      <c r="L57" s="224"/>
      <c r="M57" s="187" t="str">
        <f>IF(N57=0,"",N57/N63)</f>
        <v/>
      </c>
      <c r="N57" s="98">
        <v>0</v>
      </c>
      <c r="O57" s="160"/>
      <c r="P57" s="14"/>
      <c r="Q57" s="14"/>
    </row>
    <row r="58" spans="2:17" s="15" customFormat="1" x14ac:dyDescent="0.2">
      <c r="B58" s="5"/>
      <c r="C58" s="43" t="s">
        <v>34</v>
      </c>
      <c r="D58" s="52"/>
      <c r="E58" s="51"/>
      <c r="F58" s="51"/>
      <c r="G58" s="224" t="s">
        <v>45</v>
      </c>
      <c r="H58" s="224"/>
      <c r="I58" s="224"/>
      <c r="J58" s="224"/>
      <c r="K58" s="224"/>
      <c r="L58" s="224"/>
      <c r="M58" s="187" t="str">
        <f>IF(N58=0,"",N58/N63)</f>
        <v/>
      </c>
      <c r="N58" s="98">
        <v>0</v>
      </c>
      <c r="O58" s="160"/>
      <c r="P58" s="14"/>
      <c r="Q58" s="14"/>
    </row>
    <row r="59" spans="2:17" ht="8" customHeight="1" x14ac:dyDescent="0.2">
      <c r="B59" s="5"/>
      <c r="C59" s="161"/>
      <c r="D59" s="109"/>
      <c r="E59" s="109"/>
      <c r="F59" s="109"/>
      <c r="G59" s="109"/>
      <c r="H59" s="109"/>
      <c r="I59" s="109"/>
      <c r="J59" s="109"/>
      <c r="K59" s="109"/>
      <c r="L59" s="109"/>
      <c r="M59" s="188"/>
      <c r="N59" s="66"/>
      <c r="O59" s="109"/>
      <c r="P59" s="7"/>
      <c r="Q59" s="7"/>
    </row>
    <row r="60" spans="2:17" ht="35" customHeight="1" x14ac:dyDescent="0.2">
      <c r="B60" s="5"/>
      <c r="C60" s="162" t="s">
        <v>7</v>
      </c>
      <c r="D60" s="58"/>
      <c r="E60" s="49"/>
      <c r="F60" s="49"/>
      <c r="G60" s="49"/>
      <c r="H60" s="49"/>
      <c r="I60" s="49"/>
      <c r="J60" s="222"/>
      <c r="K60" s="222"/>
      <c r="L60" s="71" t="s">
        <v>100</v>
      </c>
      <c r="M60" s="189"/>
      <c r="N60" s="66"/>
      <c r="O60" s="65"/>
      <c r="P60" s="7"/>
      <c r="Q60" s="7"/>
    </row>
    <row r="61" spans="2:17" s="15" customFormat="1" x14ac:dyDescent="0.2">
      <c r="B61" s="5"/>
      <c r="C61" s="43" t="s">
        <v>32</v>
      </c>
      <c r="D61" s="52"/>
      <c r="E61" s="51"/>
      <c r="F61" s="51"/>
      <c r="G61" s="225"/>
      <c r="H61" s="225"/>
      <c r="I61" s="225"/>
      <c r="J61" s="225"/>
      <c r="K61" s="225"/>
      <c r="L61" s="192" t="str">
        <f>IF(N61=0,"",N61/L36)</f>
        <v/>
      </c>
      <c r="M61" s="190" t="str">
        <f>IF(N61=0,"",N61/N63)</f>
        <v/>
      </c>
      <c r="N61" s="98">
        <v>0</v>
      </c>
      <c r="O61" s="63"/>
      <c r="P61" s="14"/>
      <c r="Q61" s="32"/>
    </row>
    <row r="62" spans="2:17" s="15" customFormat="1" x14ac:dyDescent="0.2">
      <c r="B62" s="38"/>
      <c r="C62" s="43" t="s">
        <v>33</v>
      </c>
      <c r="D62" s="52"/>
      <c r="E62" s="51"/>
      <c r="F62" s="51"/>
      <c r="G62" s="230"/>
      <c r="H62" s="230"/>
      <c r="I62" s="230"/>
      <c r="J62" s="230"/>
      <c r="K62" s="230"/>
      <c r="L62" s="192" t="str">
        <f>IF(N62=0,"",N62/K36)</f>
        <v/>
      </c>
      <c r="M62" s="191" t="str">
        <f>IF(N62=0,"",N62/N63)</f>
        <v/>
      </c>
      <c r="N62" s="105">
        <v>0</v>
      </c>
      <c r="O62" s="63"/>
      <c r="P62" s="14"/>
      <c r="Q62" s="32"/>
    </row>
    <row r="63" spans="2:17" s="15" customFormat="1" ht="17" thickBot="1" x14ac:dyDescent="0.25">
      <c r="B63" s="40"/>
      <c r="C63" s="155" t="s">
        <v>9</v>
      </c>
      <c r="D63" s="56"/>
      <c r="E63" s="56"/>
      <c r="F63" s="56"/>
      <c r="G63" s="56"/>
      <c r="H63" s="56"/>
      <c r="I63" s="56"/>
      <c r="J63" s="116"/>
      <c r="K63" s="67"/>
      <c r="L63" s="67"/>
      <c r="M63" s="67"/>
      <c r="N63" s="99">
        <f>SUM(N47:N58,N61:N62)</f>
        <v>0</v>
      </c>
      <c r="O63" s="68"/>
      <c r="P63" s="14"/>
      <c r="Q63" s="14"/>
    </row>
    <row r="64" spans="2:17" x14ac:dyDescent="0.2">
      <c r="B64" s="6"/>
      <c r="C64" s="163" t="s">
        <v>59</v>
      </c>
      <c r="D64" s="164"/>
      <c r="E64" s="8"/>
      <c r="F64" s="8"/>
      <c r="G64" s="8"/>
      <c r="H64" s="8"/>
      <c r="I64" s="8"/>
      <c r="J64" s="8"/>
      <c r="K64" s="6"/>
      <c r="L64" s="6"/>
      <c r="M64" s="6"/>
      <c r="N64" s="165">
        <f>N63-N36</f>
        <v>0</v>
      </c>
      <c r="O64" s="6"/>
      <c r="P64" s="7"/>
      <c r="Q64" s="7"/>
    </row>
    <row r="65" spans="2:17" x14ac:dyDescent="0.2">
      <c r="B65" s="6"/>
      <c r="C65" s="5"/>
      <c r="D65" s="8"/>
      <c r="E65" s="8"/>
      <c r="F65" s="8"/>
      <c r="G65" s="8"/>
      <c r="H65" s="8"/>
      <c r="I65" s="8"/>
      <c r="J65" s="8"/>
      <c r="K65" s="6"/>
      <c r="L65" s="6"/>
      <c r="M65" s="6"/>
      <c r="N65" s="6"/>
      <c r="O65" s="6"/>
      <c r="P65" s="7"/>
      <c r="Q65" s="7"/>
    </row>
    <row r="66" spans="2:17" x14ac:dyDescent="0.2">
      <c r="B66" s="6"/>
      <c r="C66" s="5" t="s">
        <v>71</v>
      </c>
      <c r="D66" s="8"/>
      <c r="E66" s="8"/>
      <c r="F66" s="8"/>
      <c r="G66" s="8"/>
      <c r="H66" s="8"/>
      <c r="I66" s="8"/>
      <c r="J66" s="8"/>
      <c r="K66" s="6"/>
      <c r="L66" s="6"/>
      <c r="M66" s="10"/>
      <c r="N66" s="6"/>
      <c r="O66" s="6"/>
      <c r="P66" s="7"/>
      <c r="Q66" s="7"/>
    </row>
    <row r="67" spans="2:17" x14ac:dyDescent="0.2">
      <c r="B67" s="6"/>
      <c r="C67" s="5"/>
      <c r="D67" s="8"/>
      <c r="E67" s="8"/>
      <c r="F67" s="8"/>
      <c r="G67" s="8"/>
      <c r="H67" s="8"/>
      <c r="I67" s="8"/>
      <c r="J67" s="8"/>
      <c r="K67" s="6"/>
      <c r="L67" s="6"/>
      <c r="M67" s="10"/>
      <c r="N67" s="6"/>
      <c r="O67" s="6"/>
      <c r="P67" s="7"/>
      <c r="Q67" s="7"/>
    </row>
    <row r="68" spans="2:17" x14ac:dyDescent="0.2">
      <c r="B68" s="6"/>
      <c r="C68" s="5"/>
      <c r="D68" s="8"/>
      <c r="E68" s="8"/>
      <c r="F68" s="8"/>
      <c r="G68" s="8"/>
      <c r="H68" s="8"/>
      <c r="I68" s="8"/>
      <c r="J68" s="8"/>
      <c r="K68" s="6"/>
      <c r="L68" s="6"/>
      <c r="M68" s="6"/>
      <c r="N68" s="6"/>
      <c r="O68" s="6"/>
      <c r="P68" s="7"/>
      <c r="Q68" s="7"/>
    </row>
    <row r="69" spans="2:17" x14ac:dyDescent="0.2">
      <c r="B69" s="6"/>
      <c r="C69" s="5"/>
      <c r="D69" s="8"/>
      <c r="E69" s="8"/>
      <c r="F69" s="8"/>
      <c r="G69" s="8"/>
      <c r="H69" s="8"/>
      <c r="I69" s="8"/>
      <c r="J69" s="8"/>
      <c r="K69" s="6"/>
      <c r="L69" s="6"/>
      <c r="M69" s="6"/>
      <c r="N69" s="6"/>
      <c r="O69" s="6"/>
      <c r="P69" s="7"/>
      <c r="Q69" s="7"/>
    </row>
    <row r="70" spans="2:17" x14ac:dyDescent="0.2">
      <c r="B70" s="2" t="s">
        <v>96</v>
      </c>
      <c r="C70" s="6"/>
      <c r="D70" s="5"/>
      <c r="E70" s="5"/>
      <c r="F70" s="5"/>
      <c r="G70" s="5"/>
      <c r="H70" s="5"/>
      <c r="I70" s="5"/>
      <c r="J70" s="6"/>
      <c r="K70" s="6"/>
      <c r="L70" s="6"/>
      <c r="M70" s="6"/>
      <c r="N70" s="6"/>
      <c r="O70" s="6"/>
      <c r="P70" s="7"/>
      <c r="Q70" s="7"/>
    </row>
    <row r="71" spans="2:17" x14ac:dyDescent="0.2">
      <c r="B71" s="2"/>
      <c r="C71" s="6"/>
      <c r="D71" s="5"/>
      <c r="E71" s="5"/>
      <c r="F71" s="5"/>
      <c r="G71" s="5"/>
      <c r="H71" s="5"/>
      <c r="I71" s="5"/>
      <c r="J71" s="6"/>
      <c r="K71" s="6"/>
      <c r="L71" s="6"/>
      <c r="M71" s="6"/>
      <c r="N71" s="6"/>
      <c r="O71" s="6"/>
      <c r="P71" s="7"/>
      <c r="Q71" s="7"/>
    </row>
    <row r="72" spans="2:17" x14ac:dyDescent="0.2">
      <c r="B72" s="106" t="s">
        <v>0</v>
      </c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7"/>
      <c r="Q72" s="7"/>
    </row>
    <row r="73" spans="2:17" ht="34" customHeight="1" x14ac:dyDescent="0.2">
      <c r="B73" s="104" t="s">
        <v>51</v>
      </c>
      <c r="C73" s="104"/>
      <c r="D73" s="104" t="s">
        <v>10</v>
      </c>
      <c r="E73" s="103"/>
      <c r="F73" s="103"/>
      <c r="J73" s="71" t="s">
        <v>57</v>
      </c>
      <c r="K73" s="168" t="s">
        <v>58</v>
      </c>
      <c r="L73" s="168" t="s">
        <v>55</v>
      </c>
      <c r="M73" s="48" t="s">
        <v>67</v>
      </c>
      <c r="N73" s="168" t="s">
        <v>54</v>
      </c>
      <c r="O73" s="168" t="s">
        <v>53</v>
      </c>
      <c r="P73" s="7"/>
      <c r="Q73" s="7"/>
    </row>
    <row r="74" spans="2:17" s="15" customFormat="1" ht="16" customHeight="1" x14ac:dyDescent="0.2">
      <c r="B74" s="166" t="s">
        <v>18</v>
      </c>
      <c r="C74" s="166" t="s">
        <v>19</v>
      </c>
      <c r="D74" s="167"/>
      <c r="E74" s="20"/>
      <c r="F74" s="20"/>
      <c r="J74" s="13"/>
      <c r="K74" s="50" t="s">
        <v>52</v>
      </c>
      <c r="L74" s="50" t="s">
        <v>52</v>
      </c>
      <c r="M74" s="50" t="s">
        <v>52</v>
      </c>
      <c r="N74" s="50" t="s">
        <v>52</v>
      </c>
      <c r="O74" s="50" t="s">
        <v>52</v>
      </c>
      <c r="P74" s="14"/>
      <c r="Q74" s="14"/>
    </row>
    <row r="75" spans="2:17" s="15" customFormat="1" ht="14" customHeight="1" x14ac:dyDescent="0.2">
      <c r="B75" s="16">
        <v>45292</v>
      </c>
      <c r="C75" s="16">
        <v>45292</v>
      </c>
      <c r="D75" s="17" t="s">
        <v>12</v>
      </c>
      <c r="E75" s="17"/>
      <c r="F75" s="17"/>
      <c r="G75" s="21"/>
      <c r="H75" s="21"/>
      <c r="I75" s="21"/>
      <c r="J75" s="18" t="s">
        <v>50</v>
      </c>
      <c r="K75" s="19">
        <v>10</v>
      </c>
      <c r="L75" s="19"/>
      <c r="M75" s="19"/>
      <c r="N75" s="19">
        <v>10</v>
      </c>
      <c r="O75" s="19">
        <v>5</v>
      </c>
      <c r="P75" s="14"/>
      <c r="Q75" s="14"/>
    </row>
    <row r="76" spans="2:17" s="15" customFormat="1" ht="14" customHeight="1" x14ac:dyDescent="0.2">
      <c r="B76" s="88">
        <v>45292</v>
      </c>
      <c r="C76" s="88">
        <v>45323</v>
      </c>
      <c r="D76" s="89" t="s">
        <v>17</v>
      </c>
      <c r="E76" s="89"/>
      <c r="F76" s="89"/>
      <c r="G76" s="22"/>
      <c r="H76" s="22"/>
      <c r="I76" s="22"/>
      <c r="J76" s="90" t="s">
        <v>49</v>
      </c>
      <c r="K76" s="91">
        <v>10</v>
      </c>
      <c r="L76" s="91">
        <v>10</v>
      </c>
      <c r="M76" s="91">
        <v>10</v>
      </c>
      <c r="N76" s="91">
        <v>20</v>
      </c>
      <c r="O76" s="91">
        <v>15</v>
      </c>
      <c r="P76" s="14"/>
      <c r="Q76" s="14"/>
    </row>
    <row r="77" spans="2:17" s="15" customFormat="1" ht="14" hidden="1" customHeight="1" x14ac:dyDescent="0.2">
      <c r="B77" s="84"/>
      <c r="C77" s="84"/>
      <c r="D77" s="85"/>
      <c r="E77" s="85"/>
      <c r="F77" s="85"/>
      <c r="G77" s="41"/>
      <c r="H77" s="41"/>
      <c r="I77" s="41"/>
      <c r="J77" t="s">
        <v>72</v>
      </c>
      <c r="K77" t="s">
        <v>73</v>
      </c>
      <c r="L77" t="s">
        <v>74</v>
      </c>
      <c r="M77" t="s">
        <v>75</v>
      </c>
      <c r="N77" t="s">
        <v>76</v>
      </c>
      <c r="O77" t="s">
        <v>77</v>
      </c>
      <c r="P77" s="14"/>
      <c r="Q77" s="14"/>
    </row>
    <row r="78" spans="2:17" s="15" customFormat="1" ht="16" customHeight="1" x14ac:dyDescent="0.2">
      <c r="B78" s="78" t="s">
        <v>56</v>
      </c>
      <c r="C78" s="78" t="s">
        <v>56</v>
      </c>
      <c r="D78" s="229"/>
      <c r="E78" s="229"/>
      <c r="F78" s="229"/>
      <c r="G78" s="229"/>
      <c r="H78" s="229"/>
      <c r="I78" s="229"/>
      <c r="J78" s="174"/>
      <c r="K78" s="74"/>
      <c r="L78" s="74"/>
      <c r="M78" s="79"/>
      <c r="N78" s="75">
        <f>SUM(Tabelle378[[#This Row],[Spalte2]:[Spalte3]])</f>
        <v>0</v>
      </c>
      <c r="O78" s="74"/>
      <c r="P78" s="14"/>
      <c r="Q78" s="14"/>
    </row>
    <row r="79" spans="2:17" s="15" customFormat="1" ht="16" customHeight="1" x14ac:dyDescent="0.2">
      <c r="B79" s="78" t="s">
        <v>56</v>
      </c>
      <c r="C79" s="78" t="s">
        <v>56</v>
      </c>
      <c r="D79" s="229"/>
      <c r="E79" s="229"/>
      <c r="F79" s="229"/>
      <c r="G79" s="229"/>
      <c r="H79" s="229"/>
      <c r="I79" s="229"/>
      <c r="J79" s="174"/>
      <c r="K79" s="74"/>
      <c r="L79" s="74"/>
      <c r="M79" s="79"/>
      <c r="N79" s="75">
        <f>SUM(Tabelle378[[#This Row],[Spalte2]:[Spalte3]])</f>
        <v>0</v>
      </c>
      <c r="O79" s="74"/>
      <c r="P79" s="14"/>
      <c r="Q79" s="14"/>
    </row>
    <row r="80" spans="2:17" s="15" customFormat="1" ht="16" customHeight="1" x14ac:dyDescent="0.2">
      <c r="B80" s="78" t="s">
        <v>56</v>
      </c>
      <c r="C80" s="78" t="s">
        <v>56</v>
      </c>
      <c r="D80" s="229"/>
      <c r="E80" s="229"/>
      <c r="F80" s="229"/>
      <c r="G80" s="229"/>
      <c r="H80" s="229"/>
      <c r="I80" s="229"/>
      <c r="J80" s="174"/>
      <c r="K80" s="74"/>
      <c r="L80" s="74"/>
      <c r="M80" s="79"/>
      <c r="N80" s="75">
        <f>SUM(Tabelle378[[#This Row],[Spalte2]:[Spalte3]])</f>
        <v>0</v>
      </c>
      <c r="O80" s="74"/>
      <c r="P80" s="14"/>
      <c r="Q80" s="14"/>
    </row>
    <row r="81" spans="2:17" s="15" customFormat="1" ht="16" customHeight="1" x14ac:dyDescent="0.2">
      <c r="B81" s="78" t="s">
        <v>56</v>
      </c>
      <c r="C81" s="78" t="s">
        <v>56</v>
      </c>
      <c r="D81" s="229"/>
      <c r="E81" s="229"/>
      <c r="F81" s="229"/>
      <c r="G81" s="229"/>
      <c r="H81" s="229"/>
      <c r="I81" s="229"/>
      <c r="J81" s="174"/>
      <c r="K81" s="74"/>
      <c r="L81" s="74"/>
      <c r="M81" s="79"/>
      <c r="N81" s="75">
        <f>SUM(Tabelle378[[#This Row],[Spalte2]:[Spalte3]])</f>
        <v>0</v>
      </c>
      <c r="O81" s="74"/>
      <c r="P81" s="14"/>
      <c r="Q81" s="14"/>
    </row>
    <row r="82" spans="2:17" s="15" customFormat="1" ht="16" customHeight="1" x14ac:dyDescent="0.2">
      <c r="B82" s="78" t="s">
        <v>56</v>
      </c>
      <c r="C82" s="78" t="s">
        <v>56</v>
      </c>
      <c r="D82" s="229"/>
      <c r="E82" s="229"/>
      <c r="F82" s="229"/>
      <c r="G82" s="229"/>
      <c r="H82" s="229"/>
      <c r="I82" s="229"/>
      <c r="J82" s="174"/>
      <c r="K82" s="74"/>
      <c r="L82" s="74"/>
      <c r="M82" s="79"/>
      <c r="N82" s="75">
        <f>SUM(Tabelle378[[#This Row],[Spalte2]:[Spalte3]])</f>
        <v>0</v>
      </c>
      <c r="O82" s="74"/>
      <c r="P82" s="14"/>
      <c r="Q82" s="14"/>
    </row>
    <row r="83" spans="2:17" s="15" customFormat="1" ht="16" customHeight="1" x14ac:dyDescent="0.2">
      <c r="B83" s="78" t="s">
        <v>56</v>
      </c>
      <c r="C83" s="78" t="s">
        <v>56</v>
      </c>
      <c r="D83" s="229"/>
      <c r="E83" s="229"/>
      <c r="F83" s="229"/>
      <c r="G83" s="229"/>
      <c r="H83" s="229"/>
      <c r="I83" s="229"/>
      <c r="J83" s="174"/>
      <c r="K83" s="74"/>
      <c r="L83" s="74"/>
      <c r="M83" s="79"/>
      <c r="N83" s="75">
        <f>SUM(Tabelle378[[#This Row],[Spalte2]:[Spalte3]])</f>
        <v>0</v>
      </c>
      <c r="O83" s="74"/>
      <c r="P83" s="14"/>
      <c r="Q83" s="14"/>
    </row>
    <row r="84" spans="2:17" s="15" customFormat="1" ht="16" customHeight="1" x14ac:dyDescent="0.2">
      <c r="B84" s="78" t="s">
        <v>56</v>
      </c>
      <c r="C84" s="78" t="s">
        <v>56</v>
      </c>
      <c r="D84" s="229"/>
      <c r="E84" s="229"/>
      <c r="F84" s="229"/>
      <c r="G84" s="229"/>
      <c r="H84" s="229"/>
      <c r="I84" s="229"/>
      <c r="J84" s="174"/>
      <c r="K84" s="74"/>
      <c r="L84" s="74"/>
      <c r="M84" s="79"/>
      <c r="N84" s="75">
        <f>SUM(Tabelle378[[#This Row],[Spalte2]:[Spalte3]])</f>
        <v>0</v>
      </c>
      <c r="O84" s="74"/>
      <c r="P84" s="14"/>
      <c r="Q84" s="14"/>
    </row>
    <row r="85" spans="2:17" s="15" customFormat="1" ht="16" customHeight="1" x14ac:dyDescent="0.2">
      <c r="B85" s="78" t="s">
        <v>56</v>
      </c>
      <c r="C85" s="78" t="s">
        <v>56</v>
      </c>
      <c r="D85" s="229"/>
      <c r="E85" s="229"/>
      <c r="F85" s="229"/>
      <c r="G85" s="229"/>
      <c r="H85" s="229"/>
      <c r="I85" s="229"/>
      <c r="J85" s="174"/>
      <c r="K85" s="74"/>
      <c r="L85" s="74"/>
      <c r="M85" s="79"/>
      <c r="N85" s="75">
        <f>SUM(Tabelle378[[#This Row],[Spalte2]:[Spalte3]])</f>
        <v>0</v>
      </c>
      <c r="O85" s="74"/>
      <c r="P85" s="14"/>
      <c r="Q85" s="14"/>
    </row>
    <row r="86" spans="2:17" s="15" customFormat="1" ht="16" customHeight="1" x14ac:dyDescent="0.2">
      <c r="B86" s="78" t="s">
        <v>56</v>
      </c>
      <c r="C86" s="78" t="s">
        <v>56</v>
      </c>
      <c r="D86" s="229"/>
      <c r="E86" s="229"/>
      <c r="F86" s="229"/>
      <c r="G86" s="229"/>
      <c r="H86" s="229"/>
      <c r="I86" s="229"/>
      <c r="J86" s="174"/>
      <c r="K86" s="74"/>
      <c r="L86" s="74"/>
      <c r="M86" s="79"/>
      <c r="N86" s="75">
        <f>SUM(Tabelle378[[#This Row],[Spalte2]:[Spalte3]])</f>
        <v>0</v>
      </c>
      <c r="O86" s="74"/>
      <c r="P86" s="14"/>
      <c r="Q86" s="14"/>
    </row>
    <row r="87" spans="2:17" s="15" customFormat="1" ht="16" customHeight="1" x14ac:dyDescent="0.2">
      <c r="B87" s="78" t="s">
        <v>56</v>
      </c>
      <c r="C87" s="78" t="s">
        <v>56</v>
      </c>
      <c r="D87" s="229"/>
      <c r="E87" s="229"/>
      <c r="F87" s="229"/>
      <c r="G87" s="229"/>
      <c r="H87" s="229"/>
      <c r="I87" s="229"/>
      <c r="J87" s="174"/>
      <c r="K87" s="74"/>
      <c r="L87" s="74"/>
      <c r="M87" s="79"/>
      <c r="N87" s="75">
        <f>SUM(Tabelle378[[#This Row],[Spalte2]:[Spalte3]])</f>
        <v>0</v>
      </c>
      <c r="O87" s="74"/>
      <c r="P87" s="14"/>
      <c r="Q87" s="14"/>
    </row>
    <row r="88" spans="2:17" s="15" customFormat="1" ht="16" customHeight="1" x14ac:dyDescent="0.2">
      <c r="B88" s="78" t="s">
        <v>56</v>
      </c>
      <c r="C88" s="78" t="s">
        <v>56</v>
      </c>
      <c r="D88" s="229"/>
      <c r="E88" s="229"/>
      <c r="F88" s="229"/>
      <c r="G88" s="229"/>
      <c r="H88" s="229"/>
      <c r="I88" s="229"/>
      <c r="J88" s="174"/>
      <c r="K88" s="74"/>
      <c r="L88" s="74"/>
      <c r="M88" s="79"/>
      <c r="N88" s="75">
        <f>SUM(Tabelle378[[#This Row],[Spalte2]:[Spalte3]])</f>
        <v>0</v>
      </c>
      <c r="O88" s="74"/>
      <c r="P88" s="14"/>
      <c r="Q88" s="14"/>
    </row>
    <row r="89" spans="2:17" s="15" customFormat="1" ht="16" customHeight="1" x14ac:dyDescent="0.2">
      <c r="B89" s="78" t="s">
        <v>56</v>
      </c>
      <c r="C89" s="78" t="s">
        <v>56</v>
      </c>
      <c r="D89" s="229"/>
      <c r="E89" s="229"/>
      <c r="F89" s="229"/>
      <c r="G89" s="229"/>
      <c r="H89" s="229"/>
      <c r="I89" s="229"/>
      <c r="J89" s="174"/>
      <c r="K89" s="74"/>
      <c r="L89" s="74"/>
      <c r="M89" s="79"/>
      <c r="N89" s="75">
        <f>SUM(Tabelle378[[#This Row],[Spalte2]:[Spalte3]])</f>
        <v>0</v>
      </c>
      <c r="O89" s="74"/>
      <c r="P89" s="14"/>
      <c r="Q89" s="14"/>
    </row>
    <row r="90" spans="2:17" s="15" customFormat="1" ht="16" customHeight="1" x14ac:dyDescent="0.2">
      <c r="B90" s="78" t="s">
        <v>56</v>
      </c>
      <c r="C90" s="78" t="s">
        <v>56</v>
      </c>
      <c r="D90" s="229"/>
      <c r="E90" s="229"/>
      <c r="F90" s="229"/>
      <c r="G90" s="229"/>
      <c r="H90" s="229"/>
      <c r="I90" s="229"/>
      <c r="J90" s="174"/>
      <c r="K90" s="74"/>
      <c r="L90" s="74"/>
      <c r="M90" s="79"/>
      <c r="N90" s="75">
        <f>SUM(Tabelle378[[#This Row],[Spalte2]:[Spalte3]])</f>
        <v>0</v>
      </c>
      <c r="O90" s="74"/>
      <c r="P90" s="14"/>
      <c r="Q90" s="14"/>
    </row>
    <row r="91" spans="2:17" s="15" customFormat="1" ht="16" customHeight="1" x14ac:dyDescent="0.2">
      <c r="B91" s="78" t="s">
        <v>56</v>
      </c>
      <c r="C91" s="78" t="s">
        <v>56</v>
      </c>
      <c r="D91" s="229"/>
      <c r="E91" s="229"/>
      <c r="F91" s="229"/>
      <c r="G91" s="229"/>
      <c r="H91" s="229"/>
      <c r="I91" s="229"/>
      <c r="J91" s="174"/>
      <c r="K91" s="74"/>
      <c r="L91" s="74"/>
      <c r="M91" s="79"/>
      <c r="N91" s="75">
        <f>SUM(Tabelle378[[#This Row],[Spalte2]:[Spalte3]])</f>
        <v>0</v>
      </c>
      <c r="O91" s="74"/>
      <c r="P91" s="14"/>
      <c r="Q91" s="14"/>
    </row>
    <row r="92" spans="2:17" s="15" customFormat="1" ht="16" customHeight="1" x14ac:dyDescent="0.2">
      <c r="B92" s="78" t="s">
        <v>56</v>
      </c>
      <c r="C92" s="78" t="s">
        <v>56</v>
      </c>
      <c r="D92" s="229"/>
      <c r="E92" s="229"/>
      <c r="F92" s="229"/>
      <c r="G92" s="229"/>
      <c r="H92" s="229"/>
      <c r="I92" s="229"/>
      <c r="J92" s="174"/>
      <c r="K92" s="74"/>
      <c r="L92" s="74"/>
      <c r="M92" s="79"/>
      <c r="N92" s="75">
        <f>SUM(Tabelle378[[#This Row],[Spalte2]:[Spalte3]])</f>
        <v>0</v>
      </c>
      <c r="O92" s="74"/>
      <c r="P92" s="14"/>
      <c r="Q92" s="14"/>
    </row>
    <row r="93" spans="2:17" s="15" customFormat="1" ht="16" customHeight="1" x14ac:dyDescent="0.2">
      <c r="B93" s="78" t="s">
        <v>56</v>
      </c>
      <c r="C93" s="78" t="s">
        <v>56</v>
      </c>
      <c r="D93" s="229"/>
      <c r="E93" s="229"/>
      <c r="F93" s="229"/>
      <c r="G93" s="229"/>
      <c r="H93" s="229"/>
      <c r="I93" s="229"/>
      <c r="J93" s="174"/>
      <c r="K93" s="74"/>
      <c r="L93" s="74"/>
      <c r="M93" s="79"/>
      <c r="N93" s="75">
        <f>SUM(Tabelle378[[#This Row],[Spalte2]:[Spalte3]])</f>
        <v>0</v>
      </c>
      <c r="O93" s="74"/>
      <c r="P93" s="14"/>
      <c r="Q93" s="14"/>
    </row>
    <row r="94" spans="2:17" s="15" customFormat="1" ht="16" customHeight="1" x14ac:dyDescent="0.2">
      <c r="B94" s="78" t="s">
        <v>56</v>
      </c>
      <c r="C94" s="78" t="s">
        <v>56</v>
      </c>
      <c r="D94" s="229"/>
      <c r="E94" s="229"/>
      <c r="F94" s="229"/>
      <c r="G94" s="229"/>
      <c r="H94" s="229"/>
      <c r="I94" s="229"/>
      <c r="J94" s="174"/>
      <c r="K94" s="74"/>
      <c r="L94" s="74"/>
      <c r="M94" s="79"/>
      <c r="N94" s="75">
        <f>SUM(Tabelle378[[#This Row],[Spalte2]:[Spalte3]])</f>
        <v>0</v>
      </c>
      <c r="O94" s="74"/>
      <c r="P94" s="14"/>
      <c r="Q94" s="14"/>
    </row>
    <row r="95" spans="2:17" s="15" customFormat="1" ht="16" customHeight="1" x14ac:dyDescent="0.2">
      <c r="B95" s="78" t="s">
        <v>56</v>
      </c>
      <c r="C95" s="78" t="s">
        <v>56</v>
      </c>
      <c r="D95" s="229"/>
      <c r="E95" s="229"/>
      <c r="F95" s="229"/>
      <c r="G95" s="229"/>
      <c r="H95" s="229"/>
      <c r="I95" s="229"/>
      <c r="J95" s="174"/>
      <c r="K95" s="74"/>
      <c r="L95" s="74"/>
      <c r="M95" s="79"/>
      <c r="N95" s="75">
        <f>SUM(Tabelle378[[#This Row],[Spalte2]:[Spalte3]])</f>
        <v>0</v>
      </c>
      <c r="O95" s="74"/>
      <c r="P95" s="14"/>
      <c r="Q95" s="14"/>
    </row>
    <row r="96" spans="2:17" s="15" customFormat="1" ht="16" customHeight="1" x14ac:dyDescent="0.2">
      <c r="B96" s="78" t="s">
        <v>56</v>
      </c>
      <c r="C96" s="78" t="s">
        <v>56</v>
      </c>
      <c r="D96" s="229"/>
      <c r="E96" s="229"/>
      <c r="F96" s="229"/>
      <c r="G96" s="229"/>
      <c r="H96" s="229"/>
      <c r="I96" s="229"/>
      <c r="J96" s="174"/>
      <c r="K96" s="74"/>
      <c r="L96" s="74"/>
      <c r="M96" s="79"/>
      <c r="N96" s="75">
        <f>SUM(Tabelle378[[#This Row],[Spalte2]:[Spalte3]])</f>
        <v>0</v>
      </c>
      <c r="O96" s="74"/>
      <c r="P96" s="14"/>
      <c r="Q96" s="14"/>
    </row>
    <row r="97" spans="2:17" s="15" customFormat="1" ht="16" customHeight="1" x14ac:dyDescent="0.2">
      <c r="B97" s="78" t="s">
        <v>56</v>
      </c>
      <c r="C97" s="78" t="s">
        <v>56</v>
      </c>
      <c r="D97" s="229"/>
      <c r="E97" s="229"/>
      <c r="F97" s="229"/>
      <c r="G97" s="229"/>
      <c r="H97" s="229"/>
      <c r="I97" s="229"/>
      <c r="J97" s="174"/>
      <c r="K97" s="74"/>
      <c r="L97" s="74"/>
      <c r="M97" s="79"/>
      <c r="N97" s="75">
        <f>SUM(Tabelle378[[#This Row],[Spalte2]:[Spalte3]])</f>
        <v>0</v>
      </c>
      <c r="O97" s="74"/>
      <c r="P97" s="14"/>
      <c r="Q97" s="14"/>
    </row>
    <row r="98" spans="2:17" s="15" customFormat="1" ht="16" customHeight="1" x14ac:dyDescent="0.2">
      <c r="B98" s="78" t="s">
        <v>56</v>
      </c>
      <c r="C98" s="78" t="s">
        <v>56</v>
      </c>
      <c r="D98" s="229"/>
      <c r="E98" s="229"/>
      <c r="F98" s="229"/>
      <c r="G98" s="229"/>
      <c r="H98" s="229"/>
      <c r="I98" s="229"/>
      <c r="J98" s="174"/>
      <c r="K98" s="74"/>
      <c r="L98" s="74"/>
      <c r="M98" s="79"/>
      <c r="N98" s="75">
        <f>SUM(Tabelle378[[#This Row],[Spalte2]:[Spalte3]])</f>
        <v>0</v>
      </c>
      <c r="O98" s="74"/>
      <c r="P98" s="14"/>
      <c r="Q98" s="14"/>
    </row>
    <row r="99" spans="2:17" s="15" customFormat="1" ht="16" customHeight="1" x14ac:dyDescent="0.2">
      <c r="B99" s="78" t="s">
        <v>56</v>
      </c>
      <c r="C99" s="78" t="s">
        <v>56</v>
      </c>
      <c r="D99" s="229"/>
      <c r="E99" s="229"/>
      <c r="F99" s="229"/>
      <c r="G99" s="229"/>
      <c r="H99" s="229"/>
      <c r="I99" s="229"/>
      <c r="J99" s="174"/>
      <c r="K99" s="74"/>
      <c r="L99" s="74"/>
      <c r="M99" s="79"/>
      <c r="N99" s="75">
        <f>SUM(Tabelle378[[#This Row],[Spalte2]:[Spalte3]])</f>
        <v>0</v>
      </c>
      <c r="O99" s="74"/>
      <c r="P99" s="14"/>
      <c r="Q99" s="14"/>
    </row>
    <row r="100" spans="2:17" s="15" customFormat="1" ht="16" customHeight="1" x14ac:dyDescent="0.2">
      <c r="B100" s="78" t="s">
        <v>56</v>
      </c>
      <c r="C100" s="78" t="s">
        <v>56</v>
      </c>
      <c r="D100" s="229"/>
      <c r="E100" s="229"/>
      <c r="F100" s="229"/>
      <c r="G100" s="229"/>
      <c r="H100" s="229"/>
      <c r="I100" s="229"/>
      <c r="J100" s="174"/>
      <c r="K100" s="74"/>
      <c r="L100" s="74"/>
      <c r="M100" s="79"/>
      <c r="N100" s="75">
        <f>SUM(Tabelle378[[#This Row],[Spalte2]:[Spalte3]])</f>
        <v>0</v>
      </c>
      <c r="O100" s="74"/>
      <c r="P100" s="14"/>
      <c r="Q100" s="14"/>
    </row>
    <row r="101" spans="2:17" s="15" customFormat="1" ht="16" customHeight="1" x14ac:dyDescent="0.2">
      <c r="B101" s="78" t="s">
        <v>56</v>
      </c>
      <c r="C101" s="78" t="s">
        <v>56</v>
      </c>
      <c r="D101" s="229"/>
      <c r="E101" s="229"/>
      <c r="F101" s="229"/>
      <c r="G101" s="229"/>
      <c r="H101" s="229"/>
      <c r="I101" s="229"/>
      <c r="J101" s="174"/>
      <c r="K101" s="74"/>
      <c r="L101" s="74"/>
      <c r="M101" s="79"/>
      <c r="N101" s="75">
        <f>SUM(Tabelle378[[#This Row],[Spalte2]:[Spalte3]])</f>
        <v>0</v>
      </c>
      <c r="O101" s="74"/>
      <c r="P101" s="14"/>
      <c r="Q101" s="14"/>
    </row>
    <row r="102" spans="2:17" s="15" customFormat="1" ht="16" customHeight="1" x14ac:dyDescent="0.2">
      <c r="B102" s="78" t="s">
        <v>56</v>
      </c>
      <c r="C102" s="78" t="s">
        <v>56</v>
      </c>
      <c r="D102" s="229"/>
      <c r="E102" s="229"/>
      <c r="F102" s="229"/>
      <c r="G102" s="229"/>
      <c r="H102" s="229"/>
      <c r="I102" s="229"/>
      <c r="J102" s="174"/>
      <c r="K102" s="77"/>
      <c r="L102" s="77"/>
      <c r="M102" s="80"/>
      <c r="N102" s="76">
        <f>SUM(Tabelle378[[#This Row],[Spalte2]:[Spalte3]])</f>
        <v>0</v>
      </c>
      <c r="O102" s="77"/>
      <c r="P102" s="14"/>
      <c r="Q102" s="14"/>
    </row>
    <row r="103" spans="2:17" s="15" customFormat="1" ht="16" customHeight="1" x14ac:dyDescent="0.2">
      <c r="B103" s="175" t="s">
        <v>22</v>
      </c>
      <c r="C103" s="175"/>
      <c r="D103" s="175"/>
      <c r="E103" s="175"/>
      <c r="F103" s="175"/>
      <c r="G103" s="176"/>
      <c r="H103" s="176"/>
      <c r="I103" s="176"/>
      <c r="J103" s="177"/>
      <c r="K103" s="178">
        <f>SUBTOTAL(109,Tabelle378[Spalte2])</f>
        <v>0</v>
      </c>
      <c r="L103" s="178">
        <f>SUBTOTAL(109,Tabelle378[Spalte3])</f>
        <v>0</v>
      </c>
      <c r="M103" s="178">
        <f>SUBTOTAL(109,Tabelle378[Spalte4])</f>
        <v>0</v>
      </c>
      <c r="N103" s="178">
        <f>SUM(Tabelle378[Spalte5])</f>
        <v>0</v>
      </c>
      <c r="O103" s="178">
        <f>SUBTOTAL(109,Tabelle378[Spalte6])</f>
        <v>0</v>
      </c>
      <c r="P103" s="14"/>
      <c r="Q103" s="14"/>
    </row>
    <row r="104" spans="2:17" ht="16" customHeigh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7"/>
      <c r="Q104" s="7"/>
    </row>
    <row r="105" spans="2:17" ht="16" customHeigh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7"/>
      <c r="Q105" s="7"/>
    </row>
    <row r="106" spans="2:17" ht="16" customHeigh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7"/>
      <c r="Q106" s="7"/>
    </row>
    <row r="107" spans="2:17" ht="16" customHeight="1" x14ac:dyDescent="0.2">
      <c r="B107" s="106" t="s">
        <v>2</v>
      </c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7"/>
      <c r="Q107" s="7"/>
    </row>
    <row r="108" spans="2:17" ht="34" customHeight="1" x14ac:dyDescent="0.2">
      <c r="B108" s="104" t="s">
        <v>51</v>
      </c>
      <c r="C108" s="104"/>
      <c r="D108" s="104" t="s">
        <v>10</v>
      </c>
      <c r="E108" s="103"/>
      <c r="F108" s="103"/>
      <c r="J108" s="71" t="s">
        <v>57</v>
      </c>
      <c r="K108" s="168" t="s">
        <v>58</v>
      </c>
      <c r="L108" s="168" t="s">
        <v>55</v>
      </c>
      <c r="M108" s="48" t="s">
        <v>67</v>
      </c>
      <c r="N108" s="168" t="s">
        <v>54</v>
      </c>
      <c r="O108" s="168" t="s">
        <v>53</v>
      </c>
      <c r="P108" s="7"/>
      <c r="Q108" s="7"/>
    </row>
    <row r="109" spans="2:17" ht="16" customHeight="1" x14ac:dyDescent="0.2">
      <c r="B109" s="166" t="s">
        <v>18</v>
      </c>
      <c r="C109" s="166" t="s">
        <v>19</v>
      </c>
      <c r="D109" s="167"/>
      <c r="E109" s="20"/>
      <c r="F109" s="20"/>
      <c r="G109" s="15"/>
      <c r="H109" s="15"/>
      <c r="I109" s="15"/>
      <c r="J109" s="13"/>
      <c r="K109" s="50" t="s">
        <v>52</v>
      </c>
      <c r="L109" s="50" t="s">
        <v>52</v>
      </c>
      <c r="M109" s="50" t="s">
        <v>52</v>
      </c>
      <c r="N109" s="50" t="s">
        <v>52</v>
      </c>
      <c r="O109" s="50" t="s">
        <v>52</v>
      </c>
      <c r="P109" s="7"/>
      <c r="Q109" s="7"/>
    </row>
    <row r="110" spans="2:17" ht="16" customHeight="1" x14ac:dyDescent="0.2">
      <c r="B110" s="16">
        <v>45292</v>
      </c>
      <c r="C110" s="16">
        <v>45292</v>
      </c>
      <c r="D110" s="17" t="s">
        <v>13</v>
      </c>
      <c r="E110" s="17"/>
      <c r="F110" s="17"/>
      <c r="G110" s="21"/>
      <c r="H110" s="21"/>
      <c r="I110" s="21"/>
      <c r="J110" s="18" t="s">
        <v>50</v>
      </c>
      <c r="K110" s="19">
        <v>10</v>
      </c>
      <c r="L110" s="19"/>
      <c r="M110" s="19"/>
      <c r="N110" s="19">
        <v>10</v>
      </c>
      <c r="O110" s="19">
        <v>5</v>
      </c>
      <c r="P110" s="7"/>
      <c r="Q110" s="7"/>
    </row>
    <row r="111" spans="2:17" ht="16" customHeight="1" x14ac:dyDescent="0.2">
      <c r="B111" s="88">
        <v>45292</v>
      </c>
      <c r="C111" s="88">
        <v>45323</v>
      </c>
      <c r="D111" s="89" t="s">
        <v>14</v>
      </c>
      <c r="E111" s="89"/>
      <c r="F111" s="89"/>
      <c r="G111" s="22"/>
      <c r="H111" s="22"/>
      <c r="I111" s="22"/>
      <c r="J111" s="90" t="s">
        <v>49</v>
      </c>
      <c r="K111" s="91">
        <v>10</v>
      </c>
      <c r="L111" s="91">
        <v>10</v>
      </c>
      <c r="M111" s="91">
        <v>10</v>
      </c>
      <c r="N111" s="91">
        <v>20</v>
      </c>
      <c r="O111" s="91">
        <v>15</v>
      </c>
      <c r="P111" s="7"/>
      <c r="Q111" s="7"/>
    </row>
    <row r="112" spans="2:17" ht="16" hidden="1" customHeight="1" x14ac:dyDescent="0.2">
      <c r="B112" s="84"/>
      <c r="C112" s="84"/>
      <c r="D112" s="85"/>
      <c r="E112" s="85"/>
      <c r="F112" s="85"/>
      <c r="G112" s="41"/>
      <c r="H112" s="41"/>
      <c r="I112" s="41"/>
      <c r="J112" t="s">
        <v>72</v>
      </c>
      <c r="K112" t="s">
        <v>73</v>
      </c>
      <c r="L112" t="s">
        <v>74</v>
      </c>
      <c r="M112" t="s">
        <v>75</v>
      </c>
      <c r="N112" t="s">
        <v>76</v>
      </c>
      <c r="O112" t="s">
        <v>77</v>
      </c>
      <c r="P112" s="7"/>
      <c r="Q112" s="7"/>
    </row>
    <row r="113" spans="2:17" ht="16" customHeight="1" x14ac:dyDescent="0.2">
      <c r="B113" s="78" t="s">
        <v>56</v>
      </c>
      <c r="C113" s="78" t="s">
        <v>56</v>
      </c>
      <c r="D113" s="229"/>
      <c r="E113" s="229"/>
      <c r="F113" s="229"/>
      <c r="G113" s="229"/>
      <c r="H113" s="229"/>
      <c r="I113" s="229"/>
      <c r="J113" s="174"/>
      <c r="K113" s="74"/>
      <c r="L113" s="74"/>
      <c r="M113" s="79"/>
      <c r="N113" s="75">
        <f>SUM(Tabelle37[[#This Row],[Spalte2]:[Spalte3]])</f>
        <v>0</v>
      </c>
      <c r="O113" s="74"/>
      <c r="P113" s="7"/>
      <c r="Q113" s="7"/>
    </row>
    <row r="114" spans="2:17" ht="16" customHeight="1" x14ac:dyDescent="0.2">
      <c r="B114" s="78" t="s">
        <v>56</v>
      </c>
      <c r="C114" s="78" t="s">
        <v>56</v>
      </c>
      <c r="D114" s="229"/>
      <c r="E114" s="229"/>
      <c r="F114" s="229"/>
      <c r="G114" s="229"/>
      <c r="H114" s="229"/>
      <c r="I114" s="229"/>
      <c r="J114" s="174"/>
      <c r="K114" s="74"/>
      <c r="L114" s="74"/>
      <c r="M114" s="79"/>
      <c r="N114" s="75">
        <f>SUM(Tabelle37[[#This Row],[Spalte2]:[Spalte3]])</f>
        <v>0</v>
      </c>
      <c r="O114" s="74"/>
      <c r="P114" s="7"/>
      <c r="Q114" s="7"/>
    </row>
    <row r="115" spans="2:17" ht="16" customHeight="1" x14ac:dyDescent="0.2">
      <c r="B115" s="78" t="s">
        <v>56</v>
      </c>
      <c r="C115" s="78" t="s">
        <v>56</v>
      </c>
      <c r="D115" s="229"/>
      <c r="E115" s="229"/>
      <c r="F115" s="229"/>
      <c r="G115" s="229"/>
      <c r="H115" s="229"/>
      <c r="I115" s="229"/>
      <c r="J115" s="174"/>
      <c r="K115" s="74"/>
      <c r="L115" s="74"/>
      <c r="M115" s="79"/>
      <c r="N115" s="75">
        <f>SUM(Tabelle37[[#This Row],[Spalte2]:[Spalte3]])</f>
        <v>0</v>
      </c>
      <c r="O115" s="74"/>
      <c r="P115" s="7"/>
      <c r="Q115" s="7"/>
    </row>
    <row r="116" spans="2:17" ht="16" customHeight="1" x14ac:dyDescent="0.2">
      <c r="B116" s="78" t="s">
        <v>56</v>
      </c>
      <c r="C116" s="78" t="s">
        <v>56</v>
      </c>
      <c r="D116" s="229"/>
      <c r="E116" s="229"/>
      <c r="F116" s="229"/>
      <c r="G116" s="229"/>
      <c r="H116" s="229"/>
      <c r="I116" s="229"/>
      <c r="J116" s="174"/>
      <c r="K116" s="74"/>
      <c r="L116" s="74"/>
      <c r="M116" s="79"/>
      <c r="N116" s="75">
        <f>SUM(Tabelle37[[#This Row],[Spalte2]:[Spalte3]])</f>
        <v>0</v>
      </c>
      <c r="O116" s="74"/>
      <c r="P116" s="7"/>
      <c r="Q116" s="7"/>
    </row>
    <row r="117" spans="2:17" ht="16" customHeight="1" x14ac:dyDescent="0.2">
      <c r="B117" s="78" t="s">
        <v>56</v>
      </c>
      <c r="C117" s="78" t="s">
        <v>56</v>
      </c>
      <c r="D117" s="229"/>
      <c r="E117" s="229"/>
      <c r="F117" s="229"/>
      <c r="G117" s="229"/>
      <c r="H117" s="229"/>
      <c r="I117" s="229"/>
      <c r="J117" s="174"/>
      <c r="K117" s="74"/>
      <c r="L117" s="74"/>
      <c r="M117" s="79"/>
      <c r="N117" s="75">
        <f>SUM(Tabelle37[[#This Row],[Spalte2]:[Spalte3]])</f>
        <v>0</v>
      </c>
      <c r="O117" s="74"/>
      <c r="P117" s="7"/>
      <c r="Q117" s="7"/>
    </row>
    <row r="118" spans="2:17" ht="16" customHeight="1" x14ac:dyDescent="0.2">
      <c r="B118" s="78" t="s">
        <v>56</v>
      </c>
      <c r="C118" s="78" t="s">
        <v>56</v>
      </c>
      <c r="D118" s="229"/>
      <c r="E118" s="229"/>
      <c r="F118" s="229"/>
      <c r="G118" s="229"/>
      <c r="H118" s="229"/>
      <c r="I118" s="229"/>
      <c r="J118" s="174"/>
      <c r="K118" s="74"/>
      <c r="L118" s="74"/>
      <c r="M118" s="79"/>
      <c r="N118" s="75">
        <f>SUM(Tabelle37[[#This Row],[Spalte2]:[Spalte3]])</f>
        <v>0</v>
      </c>
      <c r="O118" s="74"/>
      <c r="P118" s="7"/>
      <c r="Q118" s="7"/>
    </row>
    <row r="119" spans="2:17" ht="16" customHeight="1" x14ac:dyDescent="0.2">
      <c r="B119" s="78" t="s">
        <v>56</v>
      </c>
      <c r="C119" s="78" t="s">
        <v>56</v>
      </c>
      <c r="D119" s="229"/>
      <c r="E119" s="229"/>
      <c r="F119" s="229"/>
      <c r="G119" s="229"/>
      <c r="H119" s="229"/>
      <c r="I119" s="229"/>
      <c r="J119" s="174"/>
      <c r="K119" s="74"/>
      <c r="L119" s="74"/>
      <c r="M119" s="79"/>
      <c r="N119" s="75">
        <f>SUM(Tabelle37[[#This Row],[Spalte2]:[Spalte3]])</f>
        <v>0</v>
      </c>
      <c r="O119" s="74"/>
      <c r="P119" s="7"/>
      <c r="Q119" s="7"/>
    </row>
    <row r="120" spans="2:17" ht="16" customHeight="1" x14ac:dyDescent="0.2">
      <c r="B120" s="78" t="s">
        <v>56</v>
      </c>
      <c r="C120" s="78" t="s">
        <v>56</v>
      </c>
      <c r="D120" s="229"/>
      <c r="E120" s="229"/>
      <c r="F120" s="229"/>
      <c r="G120" s="229"/>
      <c r="H120" s="229"/>
      <c r="I120" s="229"/>
      <c r="J120" s="174"/>
      <c r="K120" s="74"/>
      <c r="L120" s="74"/>
      <c r="M120" s="79"/>
      <c r="N120" s="75">
        <f>SUM(Tabelle37[[#This Row],[Spalte2]:[Spalte3]])</f>
        <v>0</v>
      </c>
      <c r="O120" s="74"/>
      <c r="P120" s="7"/>
      <c r="Q120" s="7"/>
    </row>
    <row r="121" spans="2:17" ht="16" customHeight="1" x14ac:dyDescent="0.2">
      <c r="B121" s="78" t="s">
        <v>56</v>
      </c>
      <c r="C121" s="78" t="s">
        <v>56</v>
      </c>
      <c r="D121" s="229"/>
      <c r="E121" s="229"/>
      <c r="F121" s="229"/>
      <c r="G121" s="229"/>
      <c r="H121" s="229"/>
      <c r="I121" s="229"/>
      <c r="J121" s="174"/>
      <c r="K121" s="74"/>
      <c r="L121" s="74"/>
      <c r="M121" s="79"/>
      <c r="N121" s="75">
        <f>SUM(Tabelle37[[#This Row],[Spalte2]:[Spalte3]])</f>
        <v>0</v>
      </c>
      <c r="O121" s="74"/>
      <c r="P121" s="7"/>
      <c r="Q121" s="7"/>
    </row>
    <row r="122" spans="2:17" ht="16" customHeight="1" x14ac:dyDescent="0.2">
      <c r="B122" s="78" t="s">
        <v>56</v>
      </c>
      <c r="C122" s="78" t="s">
        <v>56</v>
      </c>
      <c r="D122" s="229"/>
      <c r="E122" s="229"/>
      <c r="F122" s="229"/>
      <c r="G122" s="229"/>
      <c r="H122" s="229"/>
      <c r="I122" s="229"/>
      <c r="J122" s="174"/>
      <c r="K122" s="74"/>
      <c r="L122" s="74"/>
      <c r="M122" s="79"/>
      <c r="N122" s="75">
        <f>SUM(Tabelle37[[#This Row],[Spalte2]:[Spalte3]])</f>
        <v>0</v>
      </c>
      <c r="O122" s="74"/>
      <c r="P122" s="7"/>
      <c r="Q122" s="7"/>
    </row>
    <row r="123" spans="2:17" ht="16" customHeight="1" x14ac:dyDescent="0.2">
      <c r="B123" s="78" t="s">
        <v>56</v>
      </c>
      <c r="C123" s="78" t="s">
        <v>56</v>
      </c>
      <c r="D123" s="229"/>
      <c r="E123" s="229"/>
      <c r="F123" s="229"/>
      <c r="G123" s="229"/>
      <c r="H123" s="229"/>
      <c r="I123" s="229"/>
      <c r="J123" s="174"/>
      <c r="K123" s="74"/>
      <c r="L123" s="74"/>
      <c r="M123" s="79"/>
      <c r="N123" s="75">
        <f>SUM(Tabelle37[[#This Row],[Spalte2]:[Spalte3]])</f>
        <v>0</v>
      </c>
      <c r="O123" s="74"/>
      <c r="P123" s="7"/>
      <c r="Q123" s="7"/>
    </row>
    <row r="124" spans="2:17" ht="16" customHeight="1" x14ac:dyDescent="0.2">
      <c r="B124" s="78" t="s">
        <v>56</v>
      </c>
      <c r="C124" s="78" t="s">
        <v>56</v>
      </c>
      <c r="D124" s="229"/>
      <c r="E124" s="229"/>
      <c r="F124" s="229"/>
      <c r="G124" s="229"/>
      <c r="H124" s="229"/>
      <c r="I124" s="229"/>
      <c r="J124" s="174"/>
      <c r="K124" s="74"/>
      <c r="L124" s="74"/>
      <c r="M124" s="79"/>
      <c r="N124" s="75">
        <f>SUM(Tabelle37[[#This Row],[Spalte2]:[Spalte3]])</f>
        <v>0</v>
      </c>
      <c r="O124" s="74"/>
      <c r="P124" s="7"/>
      <c r="Q124" s="7"/>
    </row>
    <row r="125" spans="2:17" ht="16" customHeight="1" x14ac:dyDescent="0.2">
      <c r="B125" s="78" t="s">
        <v>56</v>
      </c>
      <c r="C125" s="78" t="s">
        <v>56</v>
      </c>
      <c r="D125" s="229"/>
      <c r="E125" s="229"/>
      <c r="F125" s="229"/>
      <c r="G125" s="229"/>
      <c r="H125" s="229"/>
      <c r="I125" s="229"/>
      <c r="J125" s="174"/>
      <c r="K125" s="74"/>
      <c r="L125" s="74"/>
      <c r="M125" s="79"/>
      <c r="N125" s="75">
        <f>SUM(Tabelle37[[#This Row],[Spalte2]:[Spalte3]])</f>
        <v>0</v>
      </c>
      <c r="O125" s="74"/>
      <c r="P125" s="7"/>
      <c r="Q125" s="7"/>
    </row>
    <row r="126" spans="2:17" ht="16" customHeight="1" x14ac:dyDescent="0.2">
      <c r="B126" s="78" t="s">
        <v>56</v>
      </c>
      <c r="C126" s="78" t="s">
        <v>56</v>
      </c>
      <c r="D126" s="229"/>
      <c r="E126" s="229"/>
      <c r="F126" s="229"/>
      <c r="G126" s="229"/>
      <c r="H126" s="229"/>
      <c r="I126" s="229"/>
      <c r="J126" s="174"/>
      <c r="K126" s="74"/>
      <c r="L126" s="74"/>
      <c r="M126" s="79"/>
      <c r="N126" s="75">
        <f>SUM(Tabelle37[[#This Row],[Spalte2]:[Spalte3]])</f>
        <v>0</v>
      </c>
      <c r="O126" s="74"/>
      <c r="P126" s="7"/>
      <c r="Q126" s="7"/>
    </row>
    <row r="127" spans="2:17" ht="16" customHeight="1" x14ac:dyDescent="0.2">
      <c r="B127" s="78" t="s">
        <v>56</v>
      </c>
      <c r="C127" s="78" t="s">
        <v>56</v>
      </c>
      <c r="D127" s="229"/>
      <c r="E127" s="229"/>
      <c r="F127" s="229"/>
      <c r="G127" s="229"/>
      <c r="H127" s="229"/>
      <c r="I127" s="229"/>
      <c r="J127" s="174"/>
      <c r="K127" s="74"/>
      <c r="L127" s="74"/>
      <c r="M127" s="79"/>
      <c r="N127" s="75">
        <f>SUM(Tabelle37[[#This Row],[Spalte2]:[Spalte3]])</f>
        <v>0</v>
      </c>
      <c r="O127" s="74"/>
      <c r="P127" s="7"/>
      <c r="Q127" s="7"/>
    </row>
    <row r="128" spans="2:17" ht="16" customHeight="1" x14ac:dyDescent="0.2">
      <c r="B128" s="78" t="s">
        <v>56</v>
      </c>
      <c r="C128" s="78" t="s">
        <v>56</v>
      </c>
      <c r="D128" s="229"/>
      <c r="E128" s="229"/>
      <c r="F128" s="229"/>
      <c r="G128" s="229"/>
      <c r="H128" s="229"/>
      <c r="I128" s="229"/>
      <c r="J128" s="174"/>
      <c r="K128" s="74"/>
      <c r="L128" s="74"/>
      <c r="M128" s="79"/>
      <c r="N128" s="75">
        <f>SUM(Tabelle37[[#This Row],[Spalte2]:[Spalte3]])</f>
        <v>0</v>
      </c>
      <c r="O128" s="74"/>
      <c r="P128" s="7"/>
      <c r="Q128" s="7"/>
    </row>
    <row r="129" spans="2:17" ht="16" customHeight="1" x14ac:dyDescent="0.2">
      <c r="B129" s="78" t="s">
        <v>56</v>
      </c>
      <c r="C129" s="78" t="s">
        <v>56</v>
      </c>
      <c r="D129" s="229"/>
      <c r="E129" s="229"/>
      <c r="F129" s="229"/>
      <c r="G129" s="229"/>
      <c r="H129" s="229"/>
      <c r="I129" s="229"/>
      <c r="J129" s="174"/>
      <c r="K129" s="74"/>
      <c r="L129" s="74"/>
      <c r="M129" s="79"/>
      <c r="N129" s="75">
        <f>SUM(Tabelle37[[#This Row],[Spalte2]:[Spalte3]])</f>
        <v>0</v>
      </c>
      <c r="O129" s="74"/>
      <c r="P129" s="7"/>
      <c r="Q129" s="7"/>
    </row>
    <row r="130" spans="2:17" ht="16" customHeight="1" x14ac:dyDescent="0.2">
      <c r="B130" s="78" t="s">
        <v>56</v>
      </c>
      <c r="C130" s="78" t="s">
        <v>56</v>
      </c>
      <c r="D130" s="229"/>
      <c r="E130" s="229"/>
      <c r="F130" s="229"/>
      <c r="G130" s="229"/>
      <c r="H130" s="229"/>
      <c r="I130" s="229"/>
      <c r="J130" s="174"/>
      <c r="K130" s="74"/>
      <c r="L130" s="74"/>
      <c r="M130" s="79"/>
      <c r="N130" s="75">
        <f>SUM(Tabelle37[[#This Row],[Spalte2]:[Spalte3]])</f>
        <v>0</v>
      </c>
      <c r="O130" s="74"/>
      <c r="P130" s="7"/>
      <c r="Q130" s="7"/>
    </row>
    <row r="131" spans="2:17" ht="16" customHeight="1" x14ac:dyDescent="0.2">
      <c r="B131" s="78" t="s">
        <v>56</v>
      </c>
      <c r="C131" s="78" t="s">
        <v>56</v>
      </c>
      <c r="D131" s="229"/>
      <c r="E131" s="229"/>
      <c r="F131" s="229"/>
      <c r="G131" s="229"/>
      <c r="H131" s="229"/>
      <c r="I131" s="229"/>
      <c r="J131" s="174"/>
      <c r="K131" s="74"/>
      <c r="L131" s="74"/>
      <c r="M131" s="79"/>
      <c r="N131" s="75">
        <f>SUM(Tabelle37[[#This Row],[Spalte2]:[Spalte3]])</f>
        <v>0</v>
      </c>
      <c r="O131" s="74"/>
      <c r="P131" s="7"/>
      <c r="Q131" s="7"/>
    </row>
    <row r="132" spans="2:17" ht="16" customHeight="1" x14ac:dyDescent="0.2">
      <c r="B132" s="78" t="s">
        <v>56</v>
      </c>
      <c r="C132" s="78" t="s">
        <v>56</v>
      </c>
      <c r="D132" s="229"/>
      <c r="E132" s="229"/>
      <c r="F132" s="229"/>
      <c r="G132" s="229"/>
      <c r="H132" s="229"/>
      <c r="I132" s="229"/>
      <c r="J132" s="174"/>
      <c r="K132" s="74"/>
      <c r="L132" s="74"/>
      <c r="M132" s="79"/>
      <c r="N132" s="75">
        <f>SUM(Tabelle37[[#This Row],[Spalte2]:[Spalte3]])</f>
        <v>0</v>
      </c>
      <c r="O132" s="74"/>
      <c r="P132" s="7"/>
      <c r="Q132" s="7"/>
    </row>
    <row r="133" spans="2:17" ht="16" customHeight="1" x14ac:dyDescent="0.2">
      <c r="B133" s="78" t="s">
        <v>56</v>
      </c>
      <c r="C133" s="78" t="s">
        <v>56</v>
      </c>
      <c r="D133" s="229"/>
      <c r="E133" s="229"/>
      <c r="F133" s="229"/>
      <c r="G133" s="229"/>
      <c r="H133" s="229"/>
      <c r="I133" s="229"/>
      <c r="J133" s="174"/>
      <c r="K133" s="74"/>
      <c r="L133" s="74"/>
      <c r="M133" s="79"/>
      <c r="N133" s="75">
        <f>SUM(Tabelle37[[#This Row],[Spalte2]:[Spalte3]])</f>
        <v>0</v>
      </c>
      <c r="O133" s="74"/>
      <c r="P133" s="7"/>
      <c r="Q133" s="7"/>
    </row>
    <row r="134" spans="2:17" ht="16" customHeight="1" x14ac:dyDescent="0.2">
      <c r="B134" s="78" t="s">
        <v>56</v>
      </c>
      <c r="C134" s="78" t="s">
        <v>56</v>
      </c>
      <c r="D134" s="229"/>
      <c r="E134" s="229"/>
      <c r="F134" s="229"/>
      <c r="G134" s="229"/>
      <c r="H134" s="229"/>
      <c r="I134" s="229"/>
      <c r="J134" s="174"/>
      <c r="K134" s="74"/>
      <c r="L134" s="74"/>
      <c r="M134" s="79"/>
      <c r="N134" s="75">
        <f>SUM(Tabelle37[[#This Row],[Spalte2]:[Spalte3]])</f>
        <v>0</v>
      </c>
      <c r="O134" s="74"/>
      <c r="P134" s="7"/>
      <c r="Q134" s="7"/>
    </row>
    <row r="135" spans="2:17" ht="16" customHeight="1" x14ac:dyDescent="0.2">
      <c r="B135" s="78" t="s">
        <v>56</v>
      </c>
      <c r="C135" s="78" t="s">
        <v>56</v>
      </c>
      <c r="D135" s="229"/>
      <c r="E135" s="229"/>
      <c r="F135" s="229"/>
      <c r="G135" s="229"/>
      <c r="H135" s="229"/>
      <c r="I135" s="229"/>
      <c r="J135" s="174"/>
      <c r="K135" s="74"/>
      <c r="L135" s="74"/>
      <c r="M135" s="79"/>
      <c r="N135" s="75">
        <f>SUM(Tabelle37[[#This Row],[Spalte2]:[Spalte3]])</f>
        <v>0</v>
      </c>
      <c r="O135" s="74"/>
      <c r="P135" s="7"/>
      <c r="Q135" s="7"/>
    </row>
    <row r="136" spans="2:17" ht="16" customHeight="1" x14ac:dyDescent="0.2">
      <c r="B136" s="78" t="s">
        <v>56</v>
      </c>
      <c r="C136" s="78" t="s">
        <v>56</v>
      </c>
      <c r="D136" s="229"/>
      <c r="E136" s="229"/>
      <c r="F136" s="229"/>
      <c r="G136" s="229"/>
      <c r="H136" s="229"/>
      <c r="I136" s="229"/>
      <c r="J136" s="174"/>
      <c r="K136" s="74"/>
      <c r="L136" s="74"/>
      <c r="M136" s="79"/>
      <c r="N136" s="75">
        <f>SUM(Tabelle37[[#This Row],[Spalte2]:[Spalte3]])</f>
        <v>0</v>
      </c>
      <c r="O136" s="74"/>
      <c r="P136" s="7"/>
      <c r="Q136" s="7"/>
    </row>
    <row r="137" spans="2:17" ht="16" customHeight="1" x14ac:dyDescent="0.2">
      <c r="B137" s="78" t="s">
        <v>56</v>
      </c>
      <c r="C137" s="78" t="s">
        <v>56</v>
      </c>
      <c r="D137" s="229"/>
      <c r="E137" s="229"/>
      <c r="F137" s="229"/>
      <c r="G137" s="229"/>
      <c r="H137" s="229"/>
      <c r="I137" s="229"/>
      <c r="J137" s="174"/>
      <c r="K137" s="77"/>
      <c r="L137" s="77"/>
      <c r="M137" s="80"/>
      <c r="N137" s="76">
        <f>SUM(Tabelle37[[#This Row],[Spalte2]:[Spalte3]])</f>
        <v>0</v>
      </c>
      <c r="O137" s="77"/>
      <c r="P137" s="7"/>
      <c r="Q137" s="7"/>
    </row>
    <row r="138" spans="2:17" ht="16" customHeight="1" x14ac:dyDescent="0.2">
      <c r="B138" s="175" t="s">
        <v>23</v>
      </c>
      <c r="C138" s="175"/>
      <c r="D138" s="175"/>
      <c r="E138" s="175"/>
      <c r="F138" s="175"/>
      <c r="G138" s="176"/>
      <c r="H138" s="176"/>
      <c r="I138" s="176"/>
      <c r="J138" s="177"/>
      <c r="K138" s="178">
        <f>SUBTOTAL(109,Tabelle37[Spalte2])</f>
        <v>0</v>
      </c>
      <c r="L138" s="178">
        <f>SUBTOTAL(109,Tabelle37[Spalte3])</f>
        <v>0</v>
      </c>
      <c r="M138" s="178">
        <f>SUBTOTAL(109,Tabelle37[Spalte4])</f>
        <v>0</v>
      </c>
      <c r="N138" s="178">
        <f>SUM(Tabelle37[Spalte5])</f>
        <v>0</v>
      </c>
      <c r="O138" s="178">
        <f>SUBTOTAL(109,Tabelle37[Spalte6])</f>
        <v>0</v>
      </c>
      <c r="P138" s="7"/>
      <c r="Q138" s="7"/>
    </row>
    <row r="139" spans="2:17" ht="16" customHeight="1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7"/>
      <c r="Q139" s="7"/>
    </row>
    <row r="140" spans="2:17" ht="16" customHeight="1" x14ac:dyDescent="0.2">
      <c r="B140" s="2" t="s">
        <v>97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7"/>
      <c r="Q140" s="7"/>
    </row>
    <row r="141" spans="2:17" ht="16" customHeight="1" x14ac:dyDescent="0.2">
      <c r="B141" s="2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7"/>
      <c r="Q141" s="7"/>
    </row>
    <row r="142" spans="2:17" ht="16" customHeight="1" x14ac:dyDescent="0.2">
      <c r="B142" s="107" t="s">
        <v>1</v>
      </c>
      <c r="C142" s="9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7"/>
      <c r="Q142" s="7"/>
    </row>
    <row r="143" spans="2:17" ht="34" customHeight="1" x14ac:dyDescent="0.2">
      <c r="B143" s="169" t="s">
        <v>51</v>
      </c>
      <c r="C143" s="169"/>
      <c r="D143" s="169" t="s">
        <v>10</v>
      </c>
      <c r="E143" s="100"/>
      <c r="F143" s="100"/>
      <c r="G143" s="101"/>
      <c r="H143" s="101"/>
      <c r="I143" s="101"/>
      <c r="J143" s="102" t="s">
        <v>57</v>
      </c>
      <c r="K143" s="172" t="s">
        <v>58</v>
      </c>
      <c r="L143" s="172" t="s">
        <v>55</v>
      </c>
      <c r="M143" s="48" t="s">
        <v>67</v>
      </c>
      <c r="N143" s="172" t="s">
        <v>54</v>
      </c>
      <c r="O143" s="172" t="s">
        <v>53</v>
      </c>
      <c r="P143" s="7"/>
      <c r="Q143" s="7"/>
    </row>
    <row r="144" spans="2:17" ht="16" customHeight="1" x14ac:dyDescent="0.2">
      <c r="B144" s="170" t="s">
        <v>18</v>
      </c>
      <c r="C144" s="170" t="s">
        <v>19</v>
      </c>
      <c r="D144" s="171"/>
      <c r="E144" s="23"/>
      <c r="F144" s="23"/>
      <c r="G144" s="24"/>
      <c r="H144" s="24"/>
      <c r="I144" s="24"/>
      <c r="J144" s="25"/>
      <c r="K144" s="173" t="s">
        <v>52</v>
      </c>
      <c r="L144" s="173" t="s">
        <v>52</v>
      </c>
      <c r="M144" s="173" t="s">
        <v>52</v>
      </c>
      <c r="N144" s="173" t="s">
        <v>52</v>
      </c>
      <c r="O144" s="173" t="s">
        <v>52</v>
      </c>
      <c r="P144" s="7"/>
      <c r="Q144" s="7"/>
    </row>
    <row r="145" spans="2:17" ht="16" customHeight="1" x14ac:dyDescent="0.2">
      <c r="B145" s="26">
        <v>45292</v>
      </c>
      <c r="C145" s="26">
        <v>45292</v>
      </c>
      <c r="D145" s="27" t="s">
        <v>15</v>
      </c>
      <c r="E145" s="27"/>
      <c r="F145" s="27"/>
      <c r="G145" s="28"/>
      <c r="H145" s="28"/>
      <c r="I145" s="28"/>
      <c r="J145" s="29" t="s">
        <v>50</v>
      </c>
      <c r="K145" s="30">
        <v>10</v>
      </c>
      <c r="L145" s="30"/>
      <c r="M145" s="30"/>
      <c r="N145" s="30">
        <v>10</v>
      </c>
      <c r="O145" s="30">
        <v>5</v>
      </c>
      <c r="P145" s="7"/>
      <c r="Q145" s="7"/>
    </row>
    <row r="146" spans="2:17" ht="16" customHeight="1" x14ac:dyDescent="0.2">
      <c r="B146" s="92">
        <v>45292</v>
      </c>
      <c r="C146" s="92">
        <v>45323</v>
      </c>
      <c r="D146" s="93" t="s">
        <v>16</v>
      </c>
      <c r="E146" s="93"/>
      <c r="F146" s="93"/>
      <c r="G146" s="31"/>
      <c r="H146" s="31"/>
      <c r="I146" s="31"/>
      <c r="J146" s="94" t="s">
        <v>49</v>
      </c>
      <c r="K146" s="95">
        <v>10</v>
      </c>
      <c r="L146" s="95">
        <v>10</v>
      </c>
      <c r="M146" s="95">
        <v>10</v>
      </c>
      <c r="N146" s="95">
        <v>20</v>
      </c>
      <c r="O146" s="95">
        <v>15</v>
      </c>
      <c r="P146" s="7"/>
      <c r="Q146" s="7"/>
    </row>
    <row r="147" spans="2:17" ht="16" hidden="1" customHeight="1" x14ac:dyDescent="0.2">
      <c r="B147" s="86"/>
      <c r="C147" s="86"/>
      <c r="D147" s="87"/>
      <c r="E147" s="87"/>
      <c r="F147" s="87"/>
      <c r="G147" s="83"/>
      <c r="H147" s="83"/>
      <c r="I147" s="83"/>
      <c r="J147" t="s">
        <v>72</v>
      </c>
      <c r="K147" t="s">
        <v>73</v>
      </c>
      <c r="L147" t="s">
        <v>74</v>
      </c>
      <c r="M147" t="s">
        <v>75</v>
      </c>
      <c r="N147" t="s">
        <v>76</v>
      </c>
      <c r="O147" t="s">
        <v>77</v>
      </c>
      <c r="P147" s="7"/>
      <c r="Q147" s="7"/>
    </row>
    <row r="148" spans="2:17" ht="16" customHeight="1" x14ac:dyDescent="0.2">
      <c r="B148" s="78" t="s">
        <v>56</v>
      </c>
      <c r="C148" s="78" t="s">
        <v>56</v>
      </c>
      <c r="D148" s="229"/>
      <c r="E148" s="229"/>
      <c r="F148" s="229"/>
      <c r="G148" s="229"/>
      <c r="H148" s="229"/>
      <c r="I148" s="229"/>
      <c r="J148" s="174"/>
      <c r="K148" s="74"/>
      <c r="L148" s="74"/>
      <c r="M148" s="79"/>
      <c r="N148" s="75">
        <f>SUM(Tabelle36[[#This Row],[Spalte2]:[Spalte3]])</f>
        <v>0</v>
      </c>
      <c r="O148" s="74"/>
      <c r="P148" s="7"/>
      <c r="Q148" s="7"/>
    </row>
    <row r="149" spans="2:17" ht="16" customHeight="1" x14ac:dyDescent="0.2">
      <c r="B149" s="78" t="s">
        <v>56</v>
      </c>
      <c r="C149" s="78" t="s">
        <v>56</v>
      </c>
      <c r="D149" s="229"/>
      <c r="E149" s="229"/>
      <c r="F149" s="229"/>
      <c r="G149" s="229"/>
      <c r="H149" s="229"/>
      <c r="I149" s="229"/>
      <c r="J149" s="174"/>
      <c r="K149" s="74"/>
      <c r="L149" s="74"/>
      <c r="M149" s="79"/>
      <c r="N149" s="75">
        <f>SUM(Tabelle36[[#This Row],[Spalte2]:[Spalte3]])</f>
        <v>0</v>
      </c>
      <c r="O149" s="74"/>
      <c r="P149" s="7"/>
      <c r="Q149" s="7"/>
    </row>
    <row r="150" spans="2:17" ht="16" customHeight="1" x14ac:dyDescent="0.2">
      <c r="B150" s="78" t="s">
        <v>56</v>
      </c>
      <c r="C150" s="78" t="s">
        <v>56</v>
      </c>
      <c r="D150" s="229"/>
      <c r="E150" s="229"/>
      <c r="F150" s="229"/>
      <c r="G150" s="229"/>
      <c r="H150" s="229"/>
      <c r="I150" s="229"/>
      <c r="J150" s="174"/>
      <c r="K150" s="74"/>
      <c r="L150" s="74"/>
      <c r="M150" s="79"/>
      <c r="N150" s="75">
        <f>SUM(Tabelle36[[#This Row],[Spalte2]:[Spalte3]])</f>
        <v>0</v>
      </c>
      <c r="O150" s="74"/>
      <c r="P150" s="7"/>
      <c r="Q150" s="7"/>
    </row>
    <row r="151" spans="2:17" ht="16" customHeight="1" x14ac:dyDescent="0.2">
      <c r="B151" s="78" t="s">
        <v>56</v>
      </c>
      <c r="C151" s="78" t="s">
        <v>56</v>
      </c>
      <c r="D151" s="229"/>
      <c r="E151" s="229"/>
      <c r="F151" s="229"/>
      <c r="G151" s="229"/>
      <c r="H151" s="229"/>
      <c r="I151" s="229"/>
      <c r="J151" s="174"/>
      <c r="K151" s="74"/>
      <c r="L151" s="74"/>
      <c r="M151" s="79"/>
      <c r="N151" s="75">
        <f>SUM(Tabelle36[[#This Row],[Spalte2]:[Spalte3]])</f>
        <v>0</v>
      </c>
      <c r="O151" s="74"/>
      <c r="P151" s="7"/>
      <c r="Q151" s="7"/>
    </row>
    <row r="152" spans="2:17" ht="16" customHeight="1" x14ac:dyDescent="0.2">
      <c r="B152" s="78" t="s">
        <v>56</v>
      </c>
      <c r="C152" s="78" t="s">
        <v>56</v>
      </c>
      <c r="D152" s="229"/>
      <c r="E152" s="229"/>
      <c r="F152" s="229"/>
      <c r="G152" s="229"/>
      <c r="H152" s="229"/>
      <c r="I152" s="229"/>
      <c r="J152" s="174"/>
      <c r="K152" s="74"/>
      <c r="L152" s="74"/>
      <c r="M152" s="79"/>
      <c r="N152" s="75">
        <f>SUM(Tabelle36[[#This Row],[Spalte2]:[Spalte3]])</f>
        <v>0</v>
      </c>
      <c r="O152" s="74"/>
      <c r="P152" s="7"/>
      <c r="Q152" s="7"/>
    </row>
    <row r="153" spans="2:17" ht="16" customHeight="1" x14ac:dyDescent="0.2">
      <c r="B153" s="78" t="s">
        <v>56</v>
      </c>
      <c r="C153" s="78" t="s">
        <v>56</v>
      </c>
      <c r="D153" s="229"/>
      <c r="E153" s="229"/>
      <c r="F153" s="229"/>
      <c r="G153" s="229"/>
      <c r="H153" s="229"/>
      <c r="I153" s="229"/>
      <c r="J153" s="174"/>
      <c r="K153" s="74"/>
      <c r="L153" s="74"/>
      <c r="M153" s="79"/>
      <c r="N153" s="75">
        <f>SUM(Tabelle36[[#This Row],[Spalte2]:[Spalte3]])</f>
        <v>0</v>
      </c>
      <c r="O153" s="74"/>
      <c r="P153" s="7"/>
      <c r="Q153" s="7"/>
    </row>
    <row r="154" spans="2:17" ht="16" customHeight="1" x14ac:dyDescent="0.2">
      <c r="B154" s="78" t="s">
        <v>56</v>
      </c>
      <c r="C154" s="78" t="s">
        <v>56</v>
      </c>
      <c r="D154" s="229"/>
      <c r="E154" s="229"/>
      <c r="F154" s="229"/>
      <c r="G154" s="229"/>
      <c r="H154" s="229"/>
      <c r="I154" s="229"/>
      <c r="J154" s="174"/>
      <c r="K154" s="74"/>
      <c r="L154" s="74"/>
      <c r="M154" s="79"/>
      <c r="N154" s="75">
        <f>SUM(Tabelle36[[#This Row],[Spalte2]:[Spalte3]])</f>
        <v>0</v>
      </c>
      <c r="O154" s="74"/>
      <c r="P154" s="7"/>
      <c r="Q154" s="7"/>
    </row>
    <row r="155" spans="2:17" ht="16" customHeight="1" x14ac:dyDescent="0.2">
      <c r="B155" s="78" t="s">
        <v>56</v>
      </c>
      <c r="C155" s="78" t="s">
        <v>56</v>
      </c>
      <c r="D155" s="229"/>
      <c r="E155" s="229"/>
      <c r="F155" s="229"/>
      <c r="G155" s="229"/>
      <c r="H155" s="229"/>
      <c r="I155" s="229"/>
      <c r="J155" s="174"/>
      <c r="K155" s="74"/>
      <c r="L155" s="74"/>
      <c r="M155" s="79"/>
      <c r="N155" s="75">
        <f>SUM(Tabelle36[[#This Row],[Spalte2]:[Spalte3]])</f>
        <v>0</v>
      </c>
      <c r="O155" s="74"/>
      <c r="P155" s="7"/>
      <c r="Q155" s="7"/>
    </row>
    <row r="156" spans="2:17" ht="16" customHeight="1" x14ac:dyDescent="0.2">
      <c r="B156" s="78" t="s">
        <v>56</v>
      </c>
      <c r="C156" s="78" t="s">
        <v>56</v>
      </c>
      <c r="D156" s="229"/>
      <c r="E156" s="229"/>
      <c r="F156" s="229"/>
      <c r="G156" s="229"/>
      <c r="H156" s="229"/>
      <c r="I156" s="229"/>
      <c r="J156" s="174"/>
      <c r="K156" s="74"/>
      <c r="L156" s="74"/>
      <c r="M156" s="79"/>
      <c r="N156" s="75">
        <f>SUM(Tabelle36[[#This Row],[Spalte2]:[Spalte3]])</f>
        <v>0</v>
      </c>
      <c r="O156" s="74"/>
      <c r="P156" s="7"/>
      <c r="Q156" s="7"/>
    </row>
    <row r="157" spans="2:17" ht="16" customHeight="1" x14ac:dyDescent="0.2">
      <c r="B157" s="78" t="s">
        <v>56</v>
      </c>
      <c r="C157" s="78" t="s">
        <v>56</v>
      </c>
      <c r="D157" s="229"/>
      <c r="E157" s="229"/>
      <c r="F157" s="229"/>
      <c r="G157" s="229"/>
      <c r="H157" s="229"/>
      <c r="I157" s="229"/>
      <c r="J157" s="174"/>
      <c r="K157" s="74"/>
      <c r="L157" s="74"/>
      <c r="M157" s="79"/>
      <c r="N157" s="75">
        <f>SUM(Tabelle36[[#This Row],[Spalte2]:[Spalte3]])</f>
        <v>0</v>
      </c>
      <c r="O157" s="74"/>
      <c r="P157" s="7"/>
      <c r="Q157" s="7"/>
    </row>
    <row r="158" spans="2:17" ht="16" customHeight="1" x14ac:dyDescent="0.2">
      <c r="B158" s="78" t="s">
        <v>56</v>
      </c>
      <c r="C158" s="78" t="s">
        <v>56</v>
      </c>
      <c r="D158" s="229"/>
      <c r="E158" s="229"/>
      <c r="F158" s="229"/>
      <c r="G158" s="229"/>
      <c r="H158" s="229"/>
      <c r="I158" s="229"/>
      <c r="J158" s="174"/>
      <c r="K158" s="74"/>
      <c r="L158" s="74"/>
      <c r="M158" s="79"/>
      <c r="N158" s="75">
        <f>SUM(Tabelle36[[#This Row],[Spalte2]:[Spalte3]])</f>
        <v>0</v>
      </c>
      <c r="O158" s="74"/>
      <c r="P158" s="7"/>
      <c r="Q158" s="7"/>
    </row>
    <row r="159" spans="2:17" ht="16" customHeight="1" x14ac:dyDescent="0.2">
      <c r="B159" s="78" t="s">
        <v>56</v>
      </c>
      <c r="C159" s="78" t="s">
        <v>56</v>
      </c>
      <c r="D159" s="229"/>
      <c r="E159" s="229"/>
      <c r="F159" s="229"/>
      <c r="G159" s="229"/>
      <c r="H159" s="229"/>
      <c r="I159" s="229"/>
      <c r="J159" s="174"/>
      <c r="K159" s="74"/>
      <c r="L159" s="74"/>
      <c r="M159" s="79"/>
      <c r="N159" s="75">
        <f>SUM(Tabelle36[[#This Row],[Spalte2]:[Spalte3]])</f>
        <v>0</v>
      </c>
      <c r="O159" s="74"/>
      <c r="P159" s="7"/>
      <c r="Q159" s="7"/>
    </row>
    <row r="160" spans="2:17" ht="16" customHeight="1" x14ac:dyDescent="0.2">
      <c r="B160" s="78" t="s">
        <v>56</v>
      </c>
      <c r="C160" s="78" t="s">
        <v>56</v>
      </c>
      <c r="D160" s="229"/>
      <c r="E160" s="229"/>
      <c r="F160" s="229"/>
      <c r="G160" s="229"/>
      <c r="H160" s="229"/>
      <c r="I160" s="229"/>
      <c r="J160" s="174"/>
      <c r="K160" s="74"/>
      <c r="L160" s="74"/>
      <c r="M160" s="79"/>
      <c r="N160" s="75">
        <f>SUM(Tabelle36[[#This Row],[Spalte2]:[Spalte3]])</f>
        <v>0</v>
      </c>
      <c r="O160" s="74"/>
      <c r="P160" s="7"/>
      <c r="Q160" s="7"/>
    </row>
    <row r="161" spans="2:17" ht="16" customHeight="1" x14ac:dyDescent="0.2">
      <c r="B161" s="78" t="s">
        <v>56</v>
      </c>
      <c r="C161" s="78" t="s">
        <v>56</v>
      </c>
      <c r="D161" s="229"/>
      <c r="E161" s="229"/>
      <c r="F161" s="229"/>
      <c r="G161" s="229"/>
      <c r="H161" s="229"/>
      <c r="I161" s="229"/>
      <c r="J161" s="174"/>
      <c r="K161" s="74"/>
      <c r="L161" s="74"/>
      <c r="M161" s="79"/>
      <c r="N161" s="75">
        <f>SUM(Tabelle36[[#This Row],[Spalte2]:[Spalte3]])</f>
        <v>0</v>
      </c>
      <c r="O161" s="74"/>
      <c r="P161" s="7"/>
      <c r="Q161" s="7"/>
    </row>
    <row r="162" spans="2:17" ht="16" customHeight="1" x14ac:dyDescent="0.2">
      <c r="B162" s="78" t="s">
        <v>56</v>
      </c>
      <c r="C162" s="78" t="s">
        <v>56</v>
      </c>
      <c r="D162" s="229"/>
      <c r="E162" s="229"/>
      <c r="F162" s="229"/>
      <c r="G162" s="229"/>
      <c r="H162" s="229"/>
      <c r="I162" s="229"/>
      <c r="J162" s="174"/>
      <c r="K162" s="74"/>
      <c r="L162" s="74"/>
      <c r="M162" s="79"/>
      <c r="N162" s="75">
        <f>SUM(Tabelle36[[#This Row],[Spalte2]:[Spalte3]])</f>
        <v>0</v>
      </c>
      <c r="O162" s="74"/>
      <c r="P162" s="7"/>
      <c r="Q162" s="7"/>
    </row>
    <row r="163" spans="2:17" ht="16" customHeight="1" x14ac:dyDescent="0.2">
      <c r="B163" s="78" t="s">
        <v>56</v>
      </c>
      <c r="C163" s="78" t="s">
        <v>56</v>
      </c>
      <c r="D163" s="229"/>
      <c r="E163" s="229"/>
      <c r="F163" s="229"/>
      <c r="G163" s="229"/>
      <c r="H163" s="229"/>
      <c r="I163" s="229"/>
      <c r="J163" s="174"/>
      <c r="K163" s="74"/>
      <c r="L163" s="74"/>
      <c r="M163" s="79"/>
      <c r="N163" s="75">
        <f>SUM(Tabelle36[[#This Row],[Spalte2]:[Spalte3]])</f>
        <v>0</v>
      </c>
      <c r="O163" s="74"/>
      <c r="P163" s="7"/>
      <c r="Q163" s="7"/>
    </row>
    <row r="164" spans="2:17" ht="16" customHeight="1" x14ac:dyDescent="0.2">
      <c r="B164" s="78" t="s">
        <v>56</v>
      </c>
      <c r="C164" s="78" t="s">
        <v>56</v>
      </c>
      <c r="D164" s="229"/>
      <c r="E164" s="229"/>
      <c r="F164" s="229"/>
      <c r="G164" s="229"/>
      <c r="H164" s="229"/>
      <c r="I164" s="229"/>
      <c r="J164" s="174"/>
      <c r="K164" s="74"/>
      <c r="L164" s="74"/>
      <c r="M164" s="79"/>
      <c r="N164" s="75">
        <f>SUM(Tabelle36[[#This Row],[Spalte2]:[Spalte3]])</f>
        <v>0</v>
      </c>
      <c r="O164" s="74"/>
      <c r="P164" s="7"/>
      <c r="Q164" s="7"/>
    </row>
    <row r="165" spans="2:17" ht="16" customHeight="1" x14ac:dyDescent="0.2">
      <c r="B165" s="78" t="s">
        <v>56</v>
      </c>
      <c r="C165" s="78" t="s">
        <v>56</v>
      </c>
      <c r="D165" s="229"/>
      <c r="E165" s="229"/>
      <c r="F165" s="229"/>
      <c r="G165" s="229"/>
      <c r="H165" s="229"/>
      <c r="I165" s="229"/>
      <c r="J165" s="174"/>
      <c r="K165" s="74"/>
      <c r="L165" s="74"/>
      <c r="M165" s="79"/>
      <c r="N165" s="75">
        <f>SUM(Tabelle36[[#This Row],[Spalte2]:[Spalte3]])</f>
        <v>0</v>
      </c>
      <c r="O165" s="74"/>
      <c r="P165" s="7"/>
      <c r="Q165" s="7"/>
    </row>
    <row r="166" spans="2:17" ht="16" customHeight="1" x14ac:dyDescent="0.2">
      <c r="B166" s="78" t="s">
        <v>56</v>
      </c>
      <c r="C166" s="78" t="s">
        <v>56</v>
      </c>
      <c r="D166" s="229"/>
      <c r="E166" s="229"/>
      <c r="F166" s="229"/>
      <c r="G166" s="229"/>
      <c r="H166" s="229"/>
      <c r="I166" s="229"/>
      <c r="J166" s="174"/>
      <c r="K166" s="74"/>
      <c r="L166" s="74"/>
      <c r="M166" s="79"/>
      <c r="N166" s="75">
        <f>SUM(Tabelle36[[#This Row],[Spalte2]:[Spalte3]])</f>
        <v>0</v>
      </c>
      <c r="O166" s="74"/>
      <c r="P166" s="7"/>
      <c r="Q166" s="7"/>
    </row>
    <row r="167" spans="2:17" ht="16" customHeight="1" x14ac:dyDescent="0.2">
      <c r="B167" s="78" t="s">
        <v>56</v>
      </c>
      <c r="C167" s="78" t="s">
        <v>56</v>
      </c>
      <c r="D167" s="229"/>
      <c r="E167" s="229"/>
      <c r="F167" s="229"/>
      <c r="G167" s="229"/>
      <c r="H167" s="229"/>
      <c r="I167" s="229"/>
      <c r="J167" s="174"/>
      <c r="K167" s="74"/>
      <c r="L167" s="74"/>
      <c r="M167" s="79"/>
      <c r="N167" s="75">
        <f>SUM(Tabelle36[[#This Row],[Spalte2]:[Spalte3]])</f>
        <v>0</v>
      </c>
      <c r="O167" s="74"/>
      <c r="P167" s="7"/>
      <c r="Q167" s="7"/>
    </row>
    <row r="168" spans="2:17" ht="16" customHeight="1" x14ac:dyDescent="0.2">
      <c r="B168" s="78" t="s">
        <v>56</v>
      </c>
      <c r="C168" s="78" t="s">
        <v>56</v>
      </c>
      <c r="D168" s="229"/>
      <c r="E168" s="229"/>
      <c r="F168" s="229"/>
      <c r="G168" s="229"/>
      <c r="H168" s="229"/>
      <c r="I168" s="229"/>
      <c r="J168" s="174"/>
      <c r="K168" s="74"/>
      <c r="L168" s="74"/>
      <c r="M168" s="79"/>
      <c r="N168" s="75">
        <f>SUM(Tabelle36[[#This Row],[Spalte2]:[Spalte3]])</f>
        <v>0</v>
      </c>
      <c r="O168" s="74"/>
      <c r="P168" s="7"/>
      <c r="Q168" s="7"/>
    </row>
    <row r="169" spans="2:17" ht="16" customHeight="1" x14ac:dyDescent="0.2">
      <c r="B169" s="78" t="s">
        <v>56</v>
      </c>
      <c r="C169" s="78" t="s">
        <v>56</v>
      </c>
      <c r="D169" s="229"/>
      <c r="E169" s="229"/>
      <c r="F169" s="229"/>
      <c r="G169" s="229"/>
      <c r="H169" s="229"/>
      <c r="I169" s="229"/>
      <c r="J169" s="174"/>
      <c r="K169" s="74"/>
      <c r="L169" s="74"/>
      <c r="M169" s="79"/>
      <c r="N169" s="75">
        <f>SUM(Tabelle36[[#This Row],[Spalte2]:[Spalte3]])</f>
        <v>0</v>
      </c>
      <c r="O169" s="74"/>
      <c r="P169" s="7"/>
      <c r="Q169" s="7"/>
    </row>
    <row r="170" spans="2:17" ht="16" customHeight="1" x14ac:dyDescent="0.2">
      <c r="B170" s="78" t="s">
        <v>56</v>
      </c>
      <c r="C170" s="78" t="s">
        <v>56</v>
      </c>
      <c r="D170" s="229"/>
      <c r="E170" s="229"/>
      <c r="F170" s="229"/>
      <c r="G170" s="229"/>
      <c r="H170" s="229"/>
      <c r="I170" s="229"/>
      <c r="J170" s="174"/>
      <c r="K170" s="74"/>
      <c r="L170" s="74"/>
      <c r="M170" s="79"/>
      <c r="N170" s="75">
        <f>SUM(Tabelle36[[#This Row],[Spalte2]:[Spalte3]])</f>
        <v>0</v>
      </c>
      <c r="O170" s="74"/>
      <c r="P170" s="7"/>
      <c r="Q170" s="7"/>
    </row>
    <row r="171" spans="2:17" ht="16" customHeight="1" x14ac:dyDescent="0.2">
      <c r="B171" s="78" t="s">
        <v>56</v>
      </c>
      <c r="C171" s="78" t="s">
        <v>56</v>
      </c>
      <c r="D171" s="229"/>
      <c r="E171" s="229"/>
      <c r="F171" s="229"/>
      <c r="G171" s="229"/>
      <c r="H171" s="229"/>
      <c r="I171" s="229"/>
      <c r="J171" s="174"/>
      <c r="K171" s="74"/>
      <c r="L171" s="74"/>
      <c r="M171" s="79"/>
      <c r="N171" s="75">
        <f>SUM(Tabelle36[[#This Row],[Spalte2]:[Spalte3]])</f>
        <v>0</v>
      </c>
      <c r="O171" s="74"/>
      <c r="P171" s="7"/>
      <c r="Q171" s="7"/>
    </row>
    <row r="172" spans="2:17" ht="16" customHeight="1" x14ac:dyDescent="0.2">
      <c r="B172" s="78" t="s">
        <v>56</v>
      </c>
      <c r="C172" s="78" t="s">
        <v>56</v>
      </c>
      <c r="D172" s="229"/>
      <c r="E172" s="229"/>
      <c r="F172" s="229"/>
      <c r="G172" s="229"/>
      <c r="H172" s="229"/>
      <c r="I172" s="229"/>
      <c r="J172" s="174"/>
      <c r="K172" s="77"/>
      <c r="L172" s="77"/>
      <c r="M172" s="80"/>
      <c r="N172" s="76">
        <f>SUM(Tabelle36[[#This Row],[Spalte2]:[Spalte3]])</f>
        <v>0</v>
      </c>
      <c r="O172" s="77"/>
      <c r="P172" s="7"/>
      <c r="Q172" s="7"/>
    </row>
    <row r="173" spans="2:17" ht="16" customHeight="1" x14ac:dyDescent="0.2">
      <c r="B173" s="175" t="s">
        <v>24</v>
      </c>
      <c r="C173" s="175"/>
      <c r="D173" s="175"/>
      <c r="E173" s="175"/>
      <c r="F173" s="175"/>
      <c r="G173" s="176"/>
      <c r="H173" s="176"/>
      <c r="I173" s="176"/>
      <c r="J173" s="177"/>
      <c r="K173" s="178">
        <f>SUBTOTAL(109,Tabelle36[Spalte2])</f>
        <v>0</v>
      </c>
      <c r="L173" s="178">
        <f>SUBTOTAL(109,Tabelle36[Spalte3])</f>
        <v>0</v>
      </c>
      <c r="M173" s="178">
        <f>SUBTOTAL(109,Tabelle36[Spalte4])</f>
        <v>0</v>
      </c>
      <c r="N173" s="178">
        <f>SUM(Tabelle36[Spalte5])</f>
        <v>0</v>
      </c>
      <c r="O173" s="178">
        <f>SUBTOTAL(109,Tabelle36[Spalte6])</f>
        <v>0</v>
      </c>
      <c r="P173" s="7"/>
      <c r="Q173" s="7"/>
    </row>
    <row r="174" spans="2:17" ht="16" customHeight="1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7"/>
      <c r="Q174" s="7"/>
    </row>
    <row r="175" spans="2:17" ht="16" customHeight="1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7"/>
      <c r="Q175" s="7"/>
    </row>
    <row r="176" spans="2:17" ht="16" customHeight="1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7"/>
      <c r="Q176" s="7"/>
    </row>
    <row r="177" spans="2:17" ht="16" customHeight="1" x14ac:dyDescent="0.2">
      <c r="B177" s="107" t="s">
        <v>11</v>
      </c>
      <c r="C177" s="9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7"/>
      <c r="Q177" s="7"/>
    </row>
    <row r="178" spans="2:17" ht="34" customHeight="1" x14ac:dyDescent="0.2">
      <c r="B178" s="169" t="s">
        <v>51</v>
      </c>
      <c r="C178" s="169"/>
      <c r="D178" s="169" t="s">
        <v>10</v>
      </c>
      <c r="E178" s="100"/>
      <c r="F178" s="100"/>
      <c r="G178" s="101"/>
      <c r="H178" s="101"/>
      <c r="I178" s="101"/>
      <c r="J178" s="102" t="s">
        <v>57</v>
      </c>
      <c r="K178" s="172" t="s">
        <v>58</v>
      </c>
      <c r="L178" s="172" t="s">
        <v>55</v>
      </c>
      <c r="M178" s="48" t="s">
        <v>67</v>
      </c>
      <c r="N178" s="172" t="s">
        <v>54</v>
      </c>
      <c r="O178" s="172" t="s">
        <v>53</v>
      </c>
      <c r="P178" s="7"/>
      <c r="Q178" s="7"/>
    </row>
    <row r="179" spans="2:17" ht="16" customHeight="1" x14ac:dyDescent="0.2">
      <c r="B179" s="170" t="s">
        <v>18</v>
      </c>
      <c r="C179" s="170" t="s">
        <v>19</v>
      </c>
      <c r="D179" s="171"/>
      <c r="E179" s="23"/>
      <c r="F179" s="23"/>
      <c r="G179" s="31"/>
      <c r="H179" s="31"/>
      <c r="I179" s="31"/>
      <c r="J179" s="25"/>
      <c r="K179" s="173" t="s">
        <v>52</v>
      </c>
      <c r="L179" s="173" t="s">
        <v>52</v>
      </c>
      <c r="M179" s="173" t="s">
        <v>52</v>
      </c>
      <c r="N179" s="173" t="s">
        <v>52</v>
      </c>
      <c r="O179" s="173" t="s">
        <v>52</v>
      </c>
      <c r="P179" s="7"/>
      <c r="Q179" s="7"/>
    </row>
    <row r="180" spans="2:17" ht="16" hidden="1" customHeight="1" x14ac:dyDescent="0.2">
      <c r="B180" s="81"/>
      <c r="C180" s="81"/>
      <c r="D180" s="82"/>
      <c r="E180" s="82"/>
      <c r="F180" s="82"/>
      <c r="G180" s="24"/>
      <c r="H180" s="24"/>
      <c r="I180" s="24"/>
      <c r="J180" t="s">
        <v>72</v>
      </c>
      <c r="K180" t="s">
        <v>73</v>
      </c>
      <c r="L180" t="s">
        <v>74</v>
      </c>
      <c r="M180" t="s">
        <v>75</v>
      </c>
      <c r="N180" t="s">
        <v>76</v>
      </c>
      <c r="O180" t="s">
        <v>77</v>
      </c>
      <c r="P180" s="7"/>
      <c r="Q180" s="7"/>
    </row>
    <row r="181" spans="2:17" ht="16" customHeight="1" x14ac:dyDescent="0.2">
      <c r="B181" s="78" t="s">
        <v>56</v>
      </c>
      <c r="C181" s="78" t="s">
        <v>56</v>
      </c>
      <c r="D181" s="229"/>
      <c r="E181" s="229"/>
      <c r="F181" s="229"/>
      <c r="G181" s="229"/>
      <c r="H181" s="229"/>
      <c r="I181" s="229"/>
      <c r="J181" s="174"/>
      <c r="K181" s="74"/>
      <c r="L181" s="74"/>
      <c r="M181" s="79"/>
      <c r="N181" s="75">
        <f>SUM(Tabelle35[[#This Row],[Spalte2]:[Spalte3]])</f>
        <v>0</v>
      </c>
      <c r="O181" s="74"/>
      <c r="P181" s="7"/>
      <c r="Q181" s="7"/>
    </row>
    <row r="182" spans="2:17" ht="16" customHeight="1" x14ac:dyDescent="0.2">
      <c r="B182" s="78" t="s">
        <v>56</v>
      </c>
      <c r="C182" s="78" t="s">
        <v>56</v>
      </c>
      <c r="D182" s="229"/>
      <c r="E182" s="229"/>
      <c r="F182" s="229"/>
      <c r="G182" s="229"/>
      <c r="H182" s="229"/>
      <c r="I182" s="229"/>
      <c r="J182" s="174"/>
      <c r="K182" s="74"/>
      <c r="L182" s="74"/>
      <c r="M182" s="79"/>
      <c r="N182" s="75">
        <f>SUM(Tabelle35[[#This Row],[Spalte2]:[Spalte3]])</f>
        <v>0</v>
      </c>
      <c r="O182" s="74"/>
      <c r="P182" s="7"/>
      <c r="Q182" s="7"/>
    </row>
    <row r="183" spans="2:17" ht="16" customHeight="1" x14ac:dyDescent="0.2">
      <c r="B183" s="78" t="s">
        <v>56</v>
      </c>
      <c r="C183" s="78" t="s">
        <v>56</v>
      </c>
      <c r="D183" s="229"/>
      <c r="E183" s="229"/>
      <c r="F183" s="229"/>
      <c r="G183" s="229"/>
      <c r="H183" s="229"/>
      <c r="I183" s="229"/>
      <c r="J183" s="174"/>
      <c r="K183" s="74"/>
      <c r="L183" s="74"/>
      <c r="M183" s="79"/>
      <c r="N183" s="75">
        <f>SUM(Tabelle35[[#This Row],[Spalte2]:[Spalte3]])</f>
        <v>0</v>
      </c>
      <c r="O183" s="74"/>
      <c r="P183" s="7"/>
      <c r="Q183" s="7"/>
    </row>
    <row r="184" spans="2:17" ht="16" customHeight="1" x14ac:dyDescent="0.2">
      <c r="B184" s="78" t="s">
        <v>56</v>
      </c>
      <c r="C184" s="78" t="s">
        <v>56</v>
      </c>
      <c r="D184" s="229"/>
      <c r="E184" s="229"/>
      <c r="F184" s="229"/>
      <c r="G184" s="229"/>
      <c r="H184" s="229"/>
      <c r="I184" s="229"/>
      <c r="J184" s="174"/>
      <c r="K184" s="74"/>
      <c r="L184" s="74"/>
      <c r="M184" s="79"/>
      <c r="N184" s="75">
        <f>SUM(Tabelle35[[#This Row],[Spalte2]:[Spalte3]])</f>
        <v>0</v>
      </c>
      <c r="O184" s="74"/>
      <c r="P184" s="7"/>
      <c r="Q184" s="7"/>
    </row>
    <row r="185" spans="2:17" ht="16" customHeight="1" x14ac:dyDescent="0.2">
      <c r="B185" s="78" t="s">
        <v>56</v>
      </c>
      <c r="C185" s="78" t="s">
        <v>56</v>
      </c>
      <c r="D185" s="229"/>
      <c r="E185" s="229"/>
      <c r="F185" s="229"/>
      <c r="G185" s="229"/>
      <c r="H185" s="229"/>
      <c r="I185" s="229"/>
      <c r="J185" s="174"/>
      <c r="K185" s="74"/>
      <c r="L185" s="74"/>
      <c r="M185" s="79"/>
      <c r="N185" s="75">
        <f>SUM(Tabelle35[[#This Row],[Spalte2]:[Spalte3]])</f>
        <v>0</v>
      </c>
      <c r="O185" s="74"/>
      <c r="P185" s="7"/>
      <c r="Q185" s="7"/>
    </row>
    <row r="186" spans="2:17" ht="16" customHeight="1" x14ac:dyDescent="0.2">
      <c r="B186" s="78" t="s">
        <v>56</v>
      </c>
      <c r="C186" s="78" t="s">
        <v>56</v>
      </c>
      <c r="D186" s="229"/>
      <c r="E186" s="229"/>
      <c r="F186" s="229"/>
      <c r="G186" s="229"/>
      <c r="H186" s="229"/>
      <c r="I186" s="229"/>
      <c r="J186" s="174"/>
      <c r="K186" s="74"/>
      <c r="L186" s="74"/>
      <c r="M186" s="79"/>
      <c r="N186" s="75">
        <f>SUM(Tabelle35[[#This Row],[Spalte2]:[Spalte3]])</f>
        <v>0</v>
      </c>
      <c r="O186" s="74"/>
      <c r="P186" s="7"/>
      <c r="Q186" s="7"/>
    </row>
    <row r="187" spans="2:17" ht="16" customHeight="1" x14ac:dyDescent="0.2">
      <c r="B187" s="78" t="s">
        <v>56</v>
      </c>
      <c r="C187" s="78" t="s">
        <v>56</v>
      </c>
      <c r="D187" s="229"/>
      <c r="E187" s="229"/>
      <c r="F187" s="229"/>
      <c r="G187" s="229"/>
      <c r="H187" s="229"/>
      <c r="I187" s="229"/>
      <c r="J187" s="174"/>
      <c r="K187" s="74"/>
      <c r="L187" s="74"/>
      <c r="M187" s="79"/>
      <c r="N187" s="75">
        <f>SUM(Tabelle35[[#This Row],[Spalte2]:[Spalte3]])</f>
        <v>0</v>
      </c>
      <c r="O187" s="74"/>
      <c r="P187" s="7"/>
      <c r="Q187" s="7"/>
    </row>
    <row r="188" spans="2:17" ht="16" customHeight="1" x14ac:dyDescent="0.2">
      <c r="B188" s="78" t="s">
        <v>56</v>
      </c>
      <c r="C188" s="78" t="s">
        <v>56</v>
      </c>
      <c r="D188" s="229"/>
      <c r="E188" s="229"/>
      <c r="F188" s="229"/>
      <c r="G188" s="229"/>
      <c r="H188" s="229"/>
      <c r="I188" s="229"/>
      <c r="J188" s="174"/>
      <c r="K188" s="74"/>
      <c r="L188" s="74"/>
      <c r="M188" s="79"/>
      <c r="N188" s="75">
        <f>SUM(Tabelle35[[#This Row],[Spalte2]:[Spalte3]])</f>
        <v>0</v>
      </c>
      <c r="O188" s="74"/>
      <c r="P188" s="7"/>
      <c r="Q188" s="7"/>
    </row>
    <row r="189" spans="2:17" ht="16" customHeight="1" x14ac:dyDescent="0.2">
      <c r="B189" s="78" t="s">
        <v>56</v>
      </c>
      <c r="C189" s="78" t="s">
        <v>56</v>
      </c>
      <c r="D189" s="229"/>
      <c r="E189" s="229"/>
      <c r="F189" s="229"/>
      <c r="G189" s="229"/>
      <c r="H189" s="229"/>
      <c r="I189" s="229"/>
      <c r="J189" s="174"/>
      <c r="K189" s="74"/>
      <c r="L189" s="74"/>
      <c r="M189" s="79"/>
      <c r="N189" s="75">
        <f>SUM(Tabelle35[[#This Row],[Spalte2]:[Spalte3]])</f>
        <v>0</v>
      </c>
      <c r="O189" s="74"/>
      <c r="P189" s="7"/>
      <c r="Q189" s="7"/>
    </row>
    <row r="190" spans="2:17" ht="16" customHeight="1" x14ac:dyDescent="0.2">
      <c r="B190" s="78" t="s">
        <v>56</v>
      </c>
      <c r="C190" s="78" t="s">
        <v>56</v>
      </c>
      <c r="D190" s="229"/>
      <c r="E190" s="229"/>
      <c r="F190" s="229"/>
      <c r="G190" s="229"/>
      <c r="H190" s="229"/>
      <c r="I190" s="229"/>
      <c r="J190" s="174"/>
      <c r="K190" s="74"/>
      <c r="L190" s="74"/>
      <c r="M190" s="79"/>
      <c r="N190" s="75">
        <f>SUM(Tabelle35[[#This Row],[Spalte2]:[Spalte3]])</f>
        <v>0</v>
      </c>
      <c r="O190" s="74"/>
      <c r="P190" s="7"/>
      <c r="Q190" s="7"/>
    </row>
    <row r="191" spans="2:17" ht="16" customHeight="1" x14ac:dyDescent="0.2">
      <c r="B191" s="78" t="s">
        <v>56</v>
      </c>
      <c r="C191" s="78" t="s">
        <v>56</v>
      </c>
      <c r="D191" s="229"/>
      <c r="E191" s="229"/>
      <c r="F191" s="229"/>
      <c r="G191" s="229"/>
      <c r="H191" s="229"/>
      <c r="I191" s="229"/>
      <c r="J191" s="174"/>
      <c r="K191" s="74"/>
      <c r="L191" s="74"/>
      <c r="M191" s="79"/>
      <c r="N191" s="75">
        <f>SUM(Tabelle35[[#This Row],[Spalte2]:[Spalte3]])</f>
        <v>0</v>
      </c>
      <c r="O191" s="74"/>
      <c r="P191" s="7"/>
      <c r="Q191" s="7"/>
    </row>
    <row r="192" spans="2:17" ht="16" customHeight="1" x14ac:dyDescent="0.2">
      <c r="B192" s="78" t="s">
        <v>56</v>
      </c>
      <c r="C192" s="78" t="s">
        <v>56</v>
      </c>
      <c r="D192" s="229"/>
      <c r="E192" s="229"/>
      <c r="F192" s="229"/>
      <c r="G192" s="229"/>
      <c r="H192" s="229"/>
      <c r="I192" s="229"/>
      <c r="J192" s="174"/>
      <c r="K192" s="74"/>
      <c r="L192" s="74"/>
      <c r="M192" s="79"/>
      <c r="N192" s="75">
        <f>SUM(Tabelle35[[#This Row],[Spalte2]:[Spalte3]])</f>
        <v>0</v>
      </c>
      <c r="O192" s="74"/>
      <c r="P192" s="7"/>
      <c r="Q192" s="7"/>
    </row>
    <row r="193" spans="2:17" ht="16" customHeight="1" x14ac:dyDescent="0.2">
      <c r="B193" s="78" t="s">
        <v>56</v>
      </c>
      <c r="C193" s="78" t="s">
        <v>56</v>
      </c>
      <c r="D193" s="229"/>
      <c r="E193" s="229"/>
      <c r="F193" s="229"/>
      <c r="G193" s="229"/>
      <c r="H193" s="229"/>
      <c r="I193" s="229"/>
      <c r="J193" s="174"/>
      <c r="K193" s="74"/>
      <c r="L193" s="74"/>
      <c r="M193" s="79"/>
      <c r="N193" s="75">
        <f>SUM(Tabelle35[[#This Row],[Spalte2]:[Spalte3]])</f>
        <v>0</v>
      </c>
      <c r="O193" s="74"/>
      <c r="P193" s="7"/>
      <c r="Q193" s="7"/>
    </row>
    <row r="194" spans="2:17" ht="16" customHeight="1" x14ac:dyDescent="0.2">
      <c r="B194" s="78" t="s">
        <v>56</v>
      </c>
      <c r="C194" s="78" t="s">
        <v>56</v>
      </c>
      <c r="D194" s="229"/>
      <c r="E194" s="229"/>
      <c r="F194" s="229"/>
      <c r="G194" s="229"/>
      <c r="H194" s="229"/>
      <c r="I194" s="229"/>
      <c r="J194" s="174"/>
      <c r="K194" s="74"/>
      <c r="L194" s="74"/>
      <c r="M194" s="79"/>
      <c r="N194" s="75">
        <f>SUM(Tabelle35[[#This Row],[Spalte2]:[Spalte3]])</f>
        <v>0</v>
      </c>
      <c r="O194" s="74"/>
      <c r="P194" s="7"/>
      <c r="Q194" s="7"/>
    </row>
    <row r="195" spans="2:17" ht="16" customHeight="1" x14ac:dyDescent="0.2">
      <c r="B195" s="78" t="s">
        <v>56</v>
      </c>
      <c r="C195" s="78" t="s">
        <v>56</v>
      </c>
      <c r="D195" s="229"/>
      <c r="E195" s="229"/>
      <c r="F195" s="229"/>
      <c r="G195" s="229"/>
      <c r="H195" s="229"/>
      <c r="I195" s="229"/>
      <c r="J195" s="174"/>
      <c r="K195" s="74"/>
      <c r="L195" s="74"/>
      <c r="M195" s="79"/>
      <c r="N195" s="75">
        <f>SUM(Tabelle35[[#This Row],[Spalte2]:[Spalte3]])</f>
        <v>0</v>
      </c>
      <c r="O195" s="74"/>
      <c r="P195" s="7"/>
      <c r="Q195" s="7"/>
    </row>
    <row r="196" spans="2:17" ht="16" customHeight="1" x14ac:dyDescent="0.2">
      <c r="B196" s="78" t="s">
        <v>56</v>
      </c>
      <c r="C196" s="78" t="s">
        <v>56</v>
      </c>
      <c r="D196" s="229"/>
      <c r="E196" s="229"/>
      <c r="F196" s="229"/>
      <c r="G196" s="229"/>
      <c r="H196" s="229"/>
      <c r="I196" s="229"/>
      <c r="J196" s="174"/>
      <c r="K196" s="74"/>
      <c r="L196" s="74"/>
      <c r="M196" s="79"/>
      <c r="N196" s="75">
        <f>SUM(Tabelle35[[#This Row],[Spalte2]:[Spalte3]])</f>
        <v>0</v>
      </c>
      <c r="O196" s="74"/>
      <c r="P196" s="7"/>
      <c r="Q196" s="7"/>
    </row>
    <row r="197" spans="2:17" ht="16" customHeight="1" x14ac:dyDescent="0.2">
      <c r="B197" s="78" t="s">
        <v>56</v>
      </c>
      <c r="C197" s="78" t="s">
        <v>56</v>
      </c>
      <c r="D197" s="229"/>
      <c r="E197" s="229"/>
      <c r="F197" s="229"/>
      <c r="G197" s="229"/>
      <c r="H197" s="229"/>
      <c r="I197" s="229"/>
      <c r="J197" s="174"/>
      <c r="K197" s="74"/>
      <c r="L197" s="74"/>
      <c r="M197" s="79"/>
      <c r="N197" s="75">
        <f>SUM(Tabelle35[[#This Row],[Spalte2]:[Spalte3]])</f>
        <v>0</v>
      </c>
      <c r="O197" s="74"/>
      <c r="P197" s="7"/>
      <c r="Q197" s="7"/>
    </row>
    <row r="198" spans="2:17" ht="16" customHeight="1" x14ac:dyDescent="0.2">
      <c r="B198" s="78" t="s">
        <v>56</v>
      </c>
      <c r="C198" s="78" t="s">
        <v>56</v>
      </c>
      <c r="D198" s="229"/>
      <c r="E198" s="229"/>
      <c r="F198" s="229"/>
      <c r="G198" s="229"/>
      <c r="H198" s="229"/>
      <c r="I198" s="229"/>
      <c r="J198" s="174"/>
      <c r="K198" s="74"/>
      <c r="L198" s="74"/>
      <c r="M198" s="79"/>
      <c r="N198" s="75">
        <f>SUM(Tabelle35[[#This Row],[Spalte2]:[Spalte3]])</f>
        <v>0</v>
      </c>
      <c r="O198" s="74"/>
      <c r="P198" s="7"/>
      <c r="Q198" s="7"/>
    </row>
    <row r="199" spans="2:17" ht="16" customHeight="1" x14ac:dyDescent="0.2">
      <c r="B199" s="78" t="s">
        <v>56</v>
      </c>
      <c r="C199" s="78" t="s">
        <v>56</v>
      </c>
      <c r="D199" s="229"/>
      <c r="E199" s="229"/>
      <c r="F199" s="229"/>
      <c r="G199" s="229"/>
      <c r="H199" s="229"/>
      <c r="I199" s="229"/>
      <c r="J199" s="174"/>
      <c r="K199" s="74"/>
      <c r="L199" s="74"/>
      <c r="M199" s="79"/>
      <c r="N199" s="75">
        <f>SUM(Tabelle35[[#This Row],[Spalte2]:[Spalte3]])</f>
        <v>0</v>
      </c>
      <c r="O199" s="74"/>
      <c r="P199" s="7"/>
      <c r="Q199" s="7"/>
    </row>
    <row r="200" spans="2:17" ht="16" customHeight="1" x14ac:dyDescent="0.2">
      <c r="B200" s="78" t="s">
        <v>56</v>
      </c>
      <c r="C200" s="78" t="s">
        <v>56</v>
      </c>
      <c r="D200" s="229"/>
      <c r="E200" s="229"/>
      <c r="F200" s="229"/>
      <c r="G200" s="229"/>
      <c r="H200" s="229"/>
      <c r="I200" s="229"/>
      <c r="J200" s="174"/>
      <c r="K200" s="74"/>
      <c r="L200" s="74"/>
      <c r="M200" s="79"/>
      <c r="N200" s="75">
        <f>SUM(Tabelle35[[#This Row],[Spalte2]:[Spalte3]])</f>
        <v>0</v>
      </c>
      <c r="O200" s="74"/>
      <c r="P200" s="7"/>
      <c r="Q200" s="7"/>
    </row>
    <row r="201" spans="2:17" ht="16" customHeight="1" x14ac:dyDescent="0.2">
      <c r="B201" s="78" t="s">
        <v>56</v>
      </c>
      <c r="C201" s="78" t="s">
        <v>56</v>
      </c>
      <c r="D201" s="229"/>
      <c r="E201" s="229"/>
      <c r="F201" s="229"/>
      <c r="G201" s="229"/>
      <c r="H201" s="229"/>
      <c r="I201" s="229"/>
      <c r="J201" s="174"/>
      <c r="K201" s="74"/>
      <c r="L201" s="74"/>
      <c r="M201" s="79"/>
      <c r="N201" s="75">
        <f>SUM(Tabelle35[[#This Row],[Spalte2]:[Spalte3]])</f>
        <v>0</v>
      </c>
      <c r="O201" s="74"/>
      <c r="P201" s="7"/>
      <c r="Q201" s="7"/>
    </row>
    <row r="202" spans="2:17" ht="16" customHeight="1" x14ac:dyDescent="0.2">
      <c r="B202" s="78" t="s">
        <v>56</v>
      </c>
      <c r="C202" s="78" t="s">
        <v>56</v>
      </c>
      <c r="D202" s="229"/>
      <c r="E202" s="229"/>
      <c r="F202" s="229"/>
      <c r="G202" s="229"/>
      <c r="H202" s="229"/>
      <c r="I202" s="229"/>
      <c r="J202" s="174"/>
      <c r="K202" s="74"/>
      <c r="L202" s="74"/>
      <c r="M202" s="79"/>
      <c r="N202" s="75">
        <f>SUM(Tabelle35[[#This Row],[Spalte2]:[Spalte3]])</f>
        <v>0</v>
      </c>
      <c r="O202" s="74"/>
      <c r="P202" s="7"/>
      <c r="Q202" s="7"/>
    </row>
    <row r="203" spans="2:17" ht="16" customHeight="1" x14ac:dyDescent="0.2">
      <c r="B203" s="78" t="s">
        <v>56</v>
      </c>
      <c r="C203" s="78" t="s">
        <v>56</v>
      </c>
      <c r="D203" s="229"/>
      <c r="E203" s="229"/>
      <c r="F203" s="229"/>
      <c r="G203" s="229"/>
      <c r="H203" s="229"/>
      <c r="I203" s="229"/>
      <c r="J203" s="174"/>
      <c r="K203" s="74"/>
      <c r="L203" s="74"/>
      <c r="M203" s="79"/>
      <c r="N203" s="75">
        <f>SUM(Tabelle35[[#This Row],[Spalte2]:[Spalte3]])</f>
        <v>0</v>
      </c>
      <c r="O203" s="74"/>
      <c r="P203" s="7"/>
      <c r="Q203" s="7"/>
    </row>
    <row r="204" spans="2:17" ht="16" customHeight="1" x14ac:dyDescent="0.2">
      <c r="B204" s="78" t="s">
        <v>56</v>
      </c>
      <c r="C204" s="78" t="s">
        <v>56</v>
      </c>
      <c r="D204" s="229"/>
      <c r="E204" s="229"/>
      <c r="F204" s="229"/>
      <c r="G204" s="229"/>
      <c r="H204" s="229"/>
      <c r="I204" s="229"/>
      <c r="J204" s="174"/>
      <c r="K204" s="74"/>
      <c r="L204" s="74"/>
      <c r="M204" s="79"/>
      <c r="N204" s="75">
        <f>SUM(Tabelle35[[#This Row],[Spalte2]:[Spalte3]])</f>
        <v>0</v>
      </c>
      <c r="O204" s="74"/>
      <c r="P204" s="7"/>
      <c r="Q204" s="7"/>
    </row>
    <row r="205" spans="2:17" ht="16" customHeight="1" x14ac:dyDescent="0.2">
      <c r="B205" s="78" t="s">
        <v>56</v>
      </c>
      <c r="C205" s="108" t="s">
        <v>56</v>
      </c>
      <c r="D205" s="229"/>
      <c r="E205" s="229"/>
      <c r="F205" s="231"/>
      <c r="G205" s="231"/>
      <c r="H205" s="231"/>
      <c r="I205" s="231"/>
      <c r="J205" s="174"/>
      <c r="K205" s="77"/>
      <c r="L205" s="77"/>
      <c r="M205" s="80"/>
      <c r="N205" s="76">
        <f>SUM(Tabelle35[[#This Row],[Spalte2]:[Spalte3]])</f>
        <v>0</v>
      </c>
      <c r="O205" s="77"/>
      <c r="P205" s="7"/>
      <c r="Q205" s="7"/>
    </row>
    <row r="206" spans="2:17" ht="16" customHeight="1" x14ac:dyDescent="0.2">
      <c r="B206" s="175" t="s">
        <v>25</v>
      </c>
      <c r="C206" s="53"/>
      <c r="D206" s="175"/>
      <c r="E206" s="217"/>
      <c r="F206" s="217"/>
      <c r="G206" s="218"/>
      <c r="H206" s="218"/>
      <c r="I206" s="219"/>
      <c r="J206" s="177"/>
      <c r="K206" s="178">
        <f>SUBTOTAL(109,Tabelle35[Spalte2])</f>
        <v>0</v>
      </c>
      <c r="L206" s="178">
        <f>SUBTOTAL(109,Tabelle35[Spalte3])</f>
        <v>0</v>
      </c>
      <c r="M206" s="178">
        <f>SUBTOTAL(109,Tabelle35[Spalte4])</f>
        <v>0</v>
      </c>
      <c r="N206" s="178">
        <f>SUM(Tabelle35[Spalte5])</f>
        <v>0</v>
      </c>
      <c r="O206" s="178">
        <f>SUBTOTAL(109,Tabelle35[Spalte6])</f>
        <v>0</v>
      </c>
      <c r="P206" s="7"/>
      <c r="Q206" s="7"/>
    </row>
    <row r="207" spans="2:17" ht="16" customHeight="1" x14ac:dyDescent="0.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7"/>
      <c r="Q207" s="7"/>
    </row>
    <row r="208" spans="2:17" ht="16" customHeight="1" x14ac:dyDescent="0.2"/>
  </sheetData>
  <sheetProtection algorithmName="SHA-512" hashValue="wTdPQJJ5K66uINU+IBlGDeE3/3iu2zYQ+RxEgto6G2R0k57nC9PvmOxJBLa7r/vlCkXHFrppdTf64dnXsHucvg==" saltValue="t+yr7SlLwbg8p6AR0N3Jzw==" spinCount="100000" sheet="1" scenarios="1" formatCells="0" deleteRows="0" selectLockedCells="1"/>
  <mergeCells count="123">
    <mergeCell ref="D196:I196"/>
    <mergeCell ref="D164:I164"/>
    <mergeCell ref="D165:I165"/>
    <mergeCell ref="D183:I183"/>
    <mergeCell ref="D184:I184"/>
    <mergeCell ref="D185:I185"/>
    <mergeCell ref="D94:I94"/>
    <mergeCell ref="D95:I95"/>
    <mergeCell ref="D96:I96"/>
    <mergeCell ref="D118:I118"/>
    <mergeCell ref="D102:I102"/>
    <mergeCell ref="D113:I113"/>
    <mergeCell ref="D114:I114"/>
    <mergeCell ref="D115:I115"/>
    <mergeCell ref="D116:I116"/>
    <mergeCell ref="D97:I97"/>
    <mergeCell ref="D98:I98"/>
    <mergeCell ref="D99:I99"/>
    <mergeCell ref="D100:I100"/>
    <mergeCell ref="D101:I101"/>
    <mergeCell ref="D168:I168"/>
    <mergeCell ref="D182:I182"/>
    <mergeCell ref="D150:I150"/>
    <mergeCell ref="D151:I151"/>
    <mergeCell ref="D89:I89"/>
    <mergeCell ref="D90:I90"/>
    <mergeCell ref="D91:I91"/>
    <mergeCell ref="D92:I92"/>
    <mergeCell ref="D93:I93"/>
    <mergeCell ref="D84:I84"/>
    <mergeCell ref="D85:I85"/>
    <mergeCell ref="D86:I86"/>
    <mergeCell ref="D87:I87"/>
    <mergeCell ref="D88:I88"/>
    <mergeCell ref="D203:I203"/>
    <mergeCell ref="D204:I204"/>
    <mergeCell ref="D205:I205"/>
    <mergeCell ref="D169:I169"/>
    <mergeCell ref="D170:I170"/>
    <mergeCell ref="D171:I171"/>
    <mergeCell ref="D172:I172"/>
    <mergeCell ref="D181:I181"/>
    <mergeCell ref="D186:I186"/>
    <mergeCell ref="D187:I187"/>
    <mergeCell ref="D188:I188"/>
    <mergeCell ref="D189:I189"/>
    <mergeCell ref="D190:I190"/>
    <mergeCell ref="D191:I191"/>
    <mergeCell ref="D202:I202"/>
    <mergeCell ref="D197:I197"/>
    <mergeCell ref="D198:I198"/>
    <mergeCell ref="D199:I199"/>
    <mergeCell ref="D200:I200"/>
    <mergeCell ref="D201:I201"/>
    <mergeCell ref="D192:I192"/>
    <mergeCell ref="D193:I193"/>
    <mergeCell ref="D194:I194"/>
    <mergeCell ref="D195:I195"/>
    <mergeCell ref="D152:I152"/>
    <mergeCell ref="D166:I166"/>
    <mergeCell ref="D167:I167"/>
    <mergeCell ref="D153:I153"/>
    <mergeCell ref="D154:I154"/>
    <mergeCell ref="D155:I155"/>
    <mergeCell ref="D156:I156"/>
    <mergeCell ref="D157:I157"/>
    <mergeCell ref="D158:I158"/>
    <mergeCell ref="D159:I159"/>
    <mergeCell ref="D160:I160"/>
    <mergeCell ref="D161:I161"/>
    <mergeCell ref="D162:I162"/>
    <mergeCell ref="D163:I163"/>
    <mergeCell ref="D135:I135"/>
    <mergeCell ref="D136:I136"/>
    <mergeCell ref="D137:I137"/>
    <mergeCell ref="D148:I148"/>
    <mergeCell ref="D149:I149"/>
    <mergeCell ref="D117:I117"/>
    <mergeCell ref="D131:I131"/>
    <mergeCell ref="D132:I132"/>
    <mergeCell ref="D133:I133"/>
    <mergeCell ref="D134:I134"/>
    <mergeCell ref="D120:I120"/>
    <mergeCell ref="D121:I121"/>
    <mergeCell ref="D122:I122"/>
    <mergeCell ref="D123:I123"/>
    <mergeCell ref="D124:I124"/>
    <mergeCell ref="D125:I125"/>
    <mergeCell ref="D126:I126"/>
    <mergeCell ref="D127:I127"/>
    <mergeCell ref="D128:I128"/>
    <mergeCell ref="D129:I129"/>
    <mergeCell ref="D130:I130"/>
    <mergeCell ref="D119:I119"/>
    <mergeCell ref="D79:I79"/>
    <mergeCell ref="D80:I80"/>
    <mergeCell ref="D81:I81"/>
    <mergeCell ref="D82:I82"/>
    <mergeCell ref="D83:I83"/>
    <mergeCell ref="G57:L57"/>
    <mergeCell ref="G58:L58"/>
    <mergeCell ref="G61:K61"/>
    <mergeCell ref="G62:K62"/>
    <mergeCell ref="D78:I78"/>
    <mergeCell ref="R7:T7"/>
    <mergeCell ref="R8:T8"/>
    <mergeCell ref="J60:K60"/>
    <mergeCell ref="M47:M48"/>
    <mergeCell ref="G44:L44"/>
    <mergeCell ref="G47:L47"/>
    <mergeCell ref="G48:L48"/>
    <mergeCell ref="G49:L49"/>
    <mergeCell ref="G50:L50"/>
    <mergeCell ref="G51:L51"/>
    <mergeCell ref="G52:L52"/>
    <mergeCell ref="G53:L53"/>
    <mergeCell ref="G54:L54"/>
    <mergeCell ref="G55:L55"/>
    <mergeCell ref="G56:L56"/>
    <mergeCell ref="L15:O15"/>
    <mergeCell ref="L16:O16"/>
    <mergeCell ref="L17:O17"/>
    <mergeCell ref="L21:O21"/>
  </mergeCells>
  <conditionalFormatting sqref="M77:M103 M112:M138">
    <cfRule type="expression" dxfId="22" priority="1">
      <formula>J77="Ja"</formula>
    </cfRule>
  </conditionalFormatting>
  <conditionalFormatting sqref="M147:M173">
    <cfRule type="expression" dxfId="21" priority="3">
      <formula>J147="Ja"</formula>
    </cfRule>
  </conditionalFormatting>
  <conditionalFormatting sqref="M180">
    <cfRule type="expression" dxfId="20" priority="4">
      <formula>J180="Ja"</formula>
    </cfRule>
  </conditionalFormatting>
  <conditionalFormatting sqref="M181:M119180">
    <cfRule type="expression" dxfId="19" priority="8">
      <formula>J181="Ja"</formula>
    </cfRule>
  </conditionalFormatting>
  <conditionalFormatting sqref="N64">
    <cfRule type="cellIs" dxfId="18" priority="10" operator="greaterThan">
      <formula>0</formula>
    </cfRule>
    <cfRule type="cellIs" dxfId="17" priority="11" operator="lessThan">
      <formula>0</formula>
    </cfRule>
  </conditionalFormatting>
  <dataValidations disablePrompts="1" count="1">
    <dataValidation type="list" allowBlank="1" showInputMessage="1" showErrorMessage="1" promptTitle="Ja/Nein" sqref="J148:J172 J181:J205 J78:J102 J113:J137" xr:uid="{75460525-1630-F345-B362-A8C8B52CDEA2}">
      <formula1>"Ja,Nein"</formula1>
    </dataValidation>
  </dataValidations>
  <pageMargins left="0.45" right="0.45" top="0.65" bottom="0.35" header="0.2" footer="0.2"/>
  <pageSetup paperSize="9" scale="70" fitToHeight="3" orientation="portrait" horizontalDpi="0" verticalDpi="0"/>
  <headerFooter>
    <oddFooter>&amp;L&amp;"Arial,Standard"&amp;9&amp;K00-046Formular Budget/Finanzierungsplan Antrag Marketing- und Promotionsmassnahmen | 01/2024 Version 1</oddFooter>
  </headerFooter>
  <rowBreaks count="2" manualBreakCount="2">
    <brk id="69" max="14" man="1"/>
    <brk id="139" max="14" man="1"/>
  </rowBreaks>
  <drawing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804E9-BC9E-E04B-A48B-E2BA789A69EB}">
  <dimension ref="B1:W213"/>
  <sheetViews>
    <sheetView topLeftCell="A20" zoomScale="120" zoomScaleNormal="120" workbookViewId="0">
      <selection activeCell="B78" sqref="B78"/>
    </sheetView>
  </sheetViews>
  <sheetFormatPr baseColWidth="10" defaultRowHeight="16" x14ac:dyDescent="0.2"/>
  <cols>
    <col min="1" max="1" width="1.1640625" customWidth="1"/>
    <col min="2" max="3" width="5.33203125" customWidth="1"/>
    <col min="4" max="15" width="9.33203125" customWidth="1"/>
    <col min="16" max="16" width="9.83203125" customWidth="1"/>
  </cols>
  <sheetData>
    <row r="1" spans="2:23" ht="16" customHeight="1" x14ac:dyDescent="0.2"/>
    <row r="2" spans="2:23" ht="26" customHeight="1" x14ac:dyDescent="0.2">
      <c r="B2" s="5"/>
      <c r="C2" s="5"/>
      <c r="D2" s="6"/>
      <c r="E2" s="6"/>
      <c r="F2" s="6"/>
      <c r="G2" s="6"/>
      <c r="H2" s="6"/>
      <c r="I2" s="6"/>
      <c r="P2" s="7"/>
      <c r="Q2" s="7"/>
    </row>
    <row r="3" spans="2:23" ht="26" customHeight="1" x14ac:dyDescent="0.2">
      <c r="B3" s="5"/>
      <c r="C3" s="5"/>
      <c r="D3" s="6"/>
      <c r="E3" s="6"/>
      <c r="F3" s="6"/>
      <c r="G3" s="6"/>
      <c r="H3" s="6"/>
      <c r="I3" s="6"/>
      <c r="P3" s="7"/>
      <c r="Q3" s="7"/>
    </row>
    <row r="4" spans="2:23" ht="14" customHeight="1" x14ac:dyDescent="0.2">
      <c r="B4" s="33"/>
      <c r="C4" s="33"/>
      <c r="D4" s="33"/>
      <c r="E4" s="33"/>
      <c r="F4" s="4"/>
      <c r="G4" s="4"/>
      <c r="H4" s="4"/>
      <c r="I4" s="4"/>
      <c r="P4" s="7"/>
      <c r="Q4" s="7"/>
    </row>
    <row r="5" spans="2:23" ht="22" customHeight="1" x14ac:dyDescent="0.2">
      <c r="C5" s="129" t="s">
        <v>78</v>
      </c>
      <c r="D5" s="4"/>
      <c r="E5" s="4"/>
      <c r="F5" s="4"/>
      <c r="G5" s="4"/>
      <c r="H5" s="4"/>
      <c r="I5" s="4"/>
      <c r="O5" s="72"/>
      <c r="P5" s="7"/>
      <c r="Q5" s="118"/>
      <c r="R5" s="37"/>
      <c r="S5" s="37"/>
      <c r="T5" s="37"/>
      <c r="U5" s="37"/>
      <c r="V5" s="37"/>
      <c r="W5" s="37"/>
    </row>
    <row r="6" spans="2:23" ht="16" customHeight="1" x14ac:dyDescent="0.2">
      <c r="C6" s="73"/>
      <c r="D6" s="4"/>
      <c r="E6" s="4"/>
      <c r="F6" s="4"/>
      <c r="G6" s="4"/>
      <c r="H6" s="4"/>
      <c r="I6" s="202"/>
      <c r="J6" s="141"/>
      <c r="K6" s="141"/>
      <c r="L6" s="141"/>
      <c r="M6" s="141"/>
      <c r="N6" s="141"/>
      <c r="O6" s="141"/>
      <c r="P6" s="7"/>
      <c r="Q6" s="118"/>
      <c r="R6" s="37"/>
      <c r="S6" s="37"/>
      <c r="T6" s="37"/>
      <c r="U6" s="37"/>
      <c r="V6" s="37"/>
      <c r="W6" s="37"/>
    </row>
    <row r="7" spans="2:23" ht="16" customHeight="1" x14ac:dyDescent="0.2">
      <c r="C7" s="130" t="s">
        <v>63</v>
      </c>
      <c r="D7" s="4"/>
      <c r="E7" s="4"/>
      <c r="F7" s="4"/>
      <c r="G7" s="4"/>
      <c r="H7" s="4"/>
      <c r="I7" s="203" t="str">
        <f>'Budget Fipla M&amp;P'!I7</f>
        <v>Projekttitel</v>
      </c>
      <c r="J7" s="141"/>
      <c r="K7" s="141"/>
      <c r="L7" s="141"/>
      <c r="M7" s="141"/>
      <c r="N7" s="141"/>
      <c r="O7" s="141"/>
      <c r="P7" s="7"/>
      <c r="Q7" s="38"/>
      <c r="R7" s="221"/>
      <c r="S7" s="221"/>
      <c r="T7" s="221"/>
      <c r="U7" s="119"/>
      <c r="V7" s="119"/>
      <c r="W7" s="37"/>
    </row>
    <row r="8" spans="2:23" x14ac:dyDescent="0.2">
      <c r="D8" s="33"/>
      <c r="E8" s="33"/>
      <c r="F8" s="33"/>
      <c r="G8" s="33"/>
      <c r="H8" s="33"/>
      <c r="I8" s="36" t="s">
        <v>27</v>
      </c>
      <c r="K8" s="36"/>
      <c r="L8" s="36" t="s">
        <v>48</v>
      </c>
      <c r="M8" s="35"/>
      <c r="N8" s="35"/>
      <c r="O8" s="35"/>
      <c r="P8" s="7"/>
      <c r="Q8" s="38"/>
      <c r="R8" s="221"/>
      <c r="S8" s="221"/>
      <c r="T8" s="221"/>
      <c r="U8" s="119"/>
      <c r="V8" s="119"/>
      <c r="W8" s="37"/>
    </row>
    <row r="9" spans="2:23" ht="30" customHeight="1" x14ac:dyDescent="0.2">
      <c r="B9" s="3"/>
      <c r="C9" s="3"/>
      <c r="D9" s="33"/>
      <c r="E9" s="33"/>
      <c r="F9" s="33"/>
      <c r="G9" s="33"/>
      <c r="H9" s="33"/>
      <c r="I9" s="34"/>
      <c r="J9" s="34"/>
      <c r="K9" s="34"/>
      <c r="L9" s="34"/>
      <c r="M9" s="34"/>
      <c r="N9" s="34"/>
      <c r="O9" s="34"/>
      <c r="P9" s="7"/>
      <c r="Q9" s="38"/>
      <c r="R9" s="38"/>
      <c r="S9" s="119"/>
      <c r="T9" s="119"/>
      <c r="U9" s="119"/>
      <c r="V9" s="119"/>
      <c r="W9" s="37"/>
    </row>
    <row r="10" spans="2:23" s="15" customFormat="1" x14ac:dyDescent="0.2">
      <c r="B10" s="39"/>
      <c r="C10" s="39"/>
      <c r="D10" s="39"/>
      <c r="E10" s="39"/>
      <c r="F10" s="39"/>
      <c r="G10" s="39"/>
      <c r="H10" s="39"/>
      <c r="I10" s="39"/>
      <c r="J10"/>
      <c r="K10"/>
      <c r="L10"/>
      <c r="M10" s="33"/>
      <c r="N10" s="33"/>
      <c r="O10" s="33"/>
      <c r="P10" s="14"/>
      <c r="Q10" s="120"/>
      <c r="R10" s="121"/>
      <c r="S10" s="121"/>
      <c r="T10" s="121"/>
      <c r="U10" s="40"/>
      <c r="V10" s="40"/>
      <c r="W10" s="41"/>
    </row>
    <row r="11" spans="2:23" s="15" customFormat="1" x14ac:dyDescent="0.15">
      <c r="B11" s="42"/>
      <c r="C11" s="42"/>
      <c r="D11" s="39"/>
      <c r="E11" s="39"/>
      <c r="F11" s="39"/>
      <c r="G11" s="39"/>
      <c r="H11" s="39"/>
      <c r="I11" s="138"/>
      <c r="J11" s="138"/>
      <c r="K11" s="138"/>
      <c r="L11" s="138"/>
      <c r="M11" s="138"/>
      <c r="N11" s="138"/>
      <c r="O11" s="138"/>
      <c r="P11" s="14"/>
      <c r="Q11" s="120"/>
      <c r="R11" s="121"/>
      <c r="S11" s="121"/>
      <c r="T11" s="121"/>
      <c r="U11" s="40"/>
      <c r="V11" s="40"/>
      <c r="W11" s="41"/>
    </row>
    <row r="12" spans="2:23" s="15" customFormat="1" x14ac:dyDescent="0.2">
      <c r="B12" s="42"/>
      <c r="C12" s="42"/>
      <c r="D12" s="39"/>
      <c r="E12" s="39"/>
      <c r="F12" s="39"/>
      <c r="G12" s="39"/>
      <c r="H12" s="39"/>
      <c r="I12" s="139" t="s">
        <v>65</v>
      </c>
      <c r="J12" s="70"/>
      <c r="K12" s="220">
        <f>'Budget Fipla M&amp;P'!K12</f>
        <v>0</v>
      </c>
      <c r="L12" s="220"/>
      <c r="M12" s="220"/>
      <c r="N12" s="46"/>
      <c r="O12" s="46"/>
      <c r="P12" s="14"/>
      <c r="Q12" s="120"/>
      <c r="R12" s="121"/>
      <c r="S12" s="121"/>
      <c r="T12" s="121"/>
      <c r="U12" s="122"/>
      <c r="V12" s="40"/>
      <c r="W12" s="41"/>
    </row>
    <row r="13" spans="2:23" s="15" customFormat="1" x14ac:dyDescent="0.2">
      <c r="B13" s="39"/>
      <c r="C13" s="39"/>
      <c r="D13" s="39"/>
      <c r="E13" s="39"/>
      <c r="F13" s="39"/>
      <c r="G13" s="39"/>
      <c r="H13" s="39"/>
      <c r="I13" s="139" t="s">
        <v>46</v>
      </c>
      <c r="J13" s="70"/>
      <c r="K13" s="220">
        <f>'Budget Fipla M&amp;P'!K13</f>
        <v>0</v>
      </c>
      <c r="L13" s="220"/>
      <c r="M13" s="220"/>
      <c r="N13" s="140" t="s">
        <v>41</v>
      </c>
      <c r="O13" s="142">
        <v>0</v>
      </c>
      <c r="P13" s="14"/>
      <c r="Q13" s="123"/>
      <c r="R13" s="123"/>
      <c r="S13" s="123"/>
      <c r="T13" s="40"/>
      <c r="U13" s="40"/>
      <c r="V13" s="40"/>
      <c r="W13" s="41"/>
    </row>
    <row r="14" spans="2:23" s="15" customFormat="1" x14ac:dyDescent="0.2">
      <c r="B14" s="39"/>
      <c r="C14" s="39"/>
      <c r="D14" s="39"/>
      <c r="E14" s="39"/>
      <c r="F14" s="39"/>
      <c r="G14" s="39"/>
      <c r="H14" s="39"/>
      <c r="I14" s="139"/>
      <c r="J14" s="70"/>
      <c r="K14" s="46"/>
      <c r="L14" s="43"/>
      <c r="M14" s="43"/>
      <c r="N14" s="46"/>
      <c r="O14" s="46"/>
      <c r="P14" s="14"/>
      <c r="Q14" s="123"/>
      <c r="R14" s="123"/>
      <c r="S14" s="123"/>
      <c r="T14" s="40"/>
      <c r="U14" s="40"/>
      <c r="V14" s="40"/>
      <c r="W14" s="41"/>
    </row>
    <row r="15" spans="2:23" s="15" customFormat="1" x14ac:dyDescent="0.2">
      <c r="B15" s="39"/>
      <c r="C15" s="39"/>
      <c r="D15" s="39"/>
      <c r="E15" s="39"/>
      <c r="F15" s="39"/>
      <c r="G15" s="39"/>
      <c r="H15" s="39"/>
      <c r="I15" s="139" t="s">
        <v>66</v>
      </c>
      <c r="J15" s="70"/>
      <c r="K15" s="181" t="s">
        <v>56</v>
      </c>
      <c r="L15" s="245" t="s">
        <v>47</v>
      </c>
      <c r="M15" s="246"/>
      <c r="N15" s="246"/>
      <c r="O15" s="247"/>
      <c r="P15" s="14"/>
      <c r="Q15" s="123"/>
      <c r="R15" s="123"/>
      <c r="S15" s="124"/>
      <c r="T15" s="40"/>
      <c r="U15" s="40"/>
      <c r="V15" s="40"/>
      <c r="W15" s="41"/>
    </row>
    <row r="16" spans="2:23" s="15" customFormat="1" x14ac:dyDescent="0.2">
      <c r="B16" s="42"/>
      <c r="C16" s="42"/>
      <c r="D16" s="42"/>
      <c r="E16" s="42"/>
      <c r="F16" s="42"/>
      <c r="G16" s="42"/>
      <c r="H16" s="42"/>
      <c r="I16" s="70"/>
      <c r="J16" s="70"/>
      <c r="K16" s="181" t="s">
        <v>56</v>
      </c>
      <c r="L16" s="245" t="s">
        <v>47</v>
      </c>
      <c r="M16" s="246"/>
      <c r="N16" s="246"/>
      <c r="O16" s="247"/>
      <c r="P16" s="14"/>
      <c r="Q16" s="123"/>
      <c r="R16" s="123"/>
      <c r="S16" s="124"/>
      <c r="T16" s="40"/>
      <c r="U16" s="40"/>
      <c r="V16" s="40"/>
      <c r="W16" s="41"/>
    </row>
    <row r="17" spans="2:23" s="15" customFormat="1" x14ac:dyDescent="0.2">
      <c r="B17" s="42"/>
      <c r="C17" s="42"/>
      <c r="D17" s="42"/>
      <c r="E17" s="42"/>
      <c r="F17" s="42"/>
      <c r="G17" s="42"/>
      <c r="H17" s="42"/>
      <c r="I17" s="70"/>
      <c r="J17" s="70"/>
      <c r="K17" s="181" t="s">
        <v>56</v>
      </c>
      <c r="L17" s="245" t="s">
        <v>47</v>
      </c>
      <c r="M17" s="246"/>
      <c r="N17" s="246"/>
      <c r="O17" s="247"/>
      <c r="P17" s="14"/>
      <c r="Q17" s="123"/>
      <c r="R17" s="123"/>
      <c r="S17" s="124"/>
      <c r="T17" s="40"/>
      <c r="U17" s="40"/>
      <c r="V17" s="40"/>
      <c r="W17" s="41"/>
    </row>
    <row r="18" spans="2:23" s="15" customFormat="1" x14ac:dyDescent="0.2">
      <c r="B18" s="42"/>
      <c r="C18" s="42"/>
      <c r="D18" s="42"/>
      <c r="E18" s="42"/>
      <c r="F18" s="42"/>
      <c r="G18" s="42"/>
      <c r="H18" s="42"/>
      <c r="I18" s="139" t="s">
        <v>92</v>
      </c>
      <c r="J18" s="139" t="s">
        <v>68</v>
      </c>
      <c r="K18" s="182" t="s">
        <v>21</v>
      </c>
      <c r="L18" s="70" t="s">
        <v>95</v>
      </c>
      <c r="M18" s="43"/>
      <c r="N18" s="142">
        <v>0</v>
      </c>
      <c r="O18" s="46"/>
      <c r="P18" s="14"/>
      <c r="Q18" s="123"/>
      <c r="R18" s="123"/>
      <c r="S18" s="124"/>
      <c r="T18" s="40"/>
      <c r="U18" s="40"/>
      <c r="V18" s="40"/>
      <c r="W18" s="41"/>
    </row>
    <row r="19" spans="2:23" s="15" customFormat="1" x14ac:dyDescent="0.2">
      <c r="B19" s="42"/>
      <c r="C19" s="42"/>
      <c r="D19" s="42"/>
      <c r="E19" s="42"/>
      <c r="F19" s="42"/>
      <c r="G19" s="42"/>
      <c r="H19" s="42"/>
      <c r="I19" s="139"/>
      <c r="J19" s="139" t="s">
        <v>69</v>
      </c>
      <c r="K19" s="182" t="s">
        <v>21</v>
      </c>
      <c r="L19" s="70" t="s">
        <v>95</v>
      </c>
      <c r="M19" s="43"/>
      <c r="N19" s="142">
        <v>0</v>
      </c>
      <c r="O19" s="46"/>
      <c r="P19" s="14"/>
      <c r="Q19" s="123"/>
      <c r="R19" s="123"/>
      <c r="S19" s="124"/>
      <c r="T19" s="40"/>
      <c r="U19" s="40"/>
      <c r="V19" s="40"/>
      <c r="W19" s="41"/>
    </row>
    <row r="20" spans="2:23" s="15" customFormat="1" x14ac:dyDescent="0.2">
      <c r="B20" s="42"/>
      <c r="C20" s="42"/>
      <c r="D20" s="42"/>
      <c r="E20" s="42"/>
      <c r="F20" s="42"/>
      <c r="G20" s="42"/>
      <c r="H20" s="42"/>
      <c r="I20" s="139"/>
      <c r="J20" s="139" t="s">
        <v>70</v>
      </c>
      <c r="K20" s="182" t="s">
        <v>21</v>
      </c>
      <c r="L20" s="70" t="s">
        <v>95</v>
      </c>
      <c r="M20" s="43"/>
      <c r="N20" s="143">
        <v>0</v>
      </c>
      <c r="O20" s="46"/>
      <c r="P20" s="14"/>
      <c r="Q20" s="123"/>
      <c r="R20" s="123"/>
      <c r="S20" s="124"/>
      <c r="T20" s="40"/>
      <c r="U20" s="40"/>
      <c r="V20" s="40"/>
      <c r="W20" s="41"/>
    </row>
    <row r="21" spans="2:23" s="15" customFormat="1" x14ac:dyDescent="0.2">
      <c r="B21" s="42"/>
      <c r="C21" s="42"/>
      <c r="D21" s="42"/>
      <c r="E21" s="42"/>
      <c r="F21" s="42"/>
      <c r="G21" s="42"/>
      <c r="H21" s="42"/>
      <c r="I21" s="139" t="s">
        <v>87</v>
      </c>
      <c r="J21" s="70"/>
      <c r="K21" s="181" t="s">
        <v>56</v>
      </c>
      <c r="L21" s="245" t="s">
        <v>94</v>
      </c>
      <c r="M21" s="246"/>
      <c r="N21" s="246"/>
      <c r="O21" s="247"/>
      <c r="P21" s="14"/>
      <c r="Q21" s="123"/>
      <c r="R21" s="123"/>
      <c r="S21" s="124"/>
      <c r="T21" s="40"/>
      <c r="U21" s="40"/>
      <c r="V21" s="40"/>
      <c r="W21" s="41"/>
    </row>
    <row r="22" spans="2:23" s="15" customFormat="1" x14ac:dyDescent="0.15">
      <c r="B22" s="42"/>
      <c r="C22" s="42"/>
      <c r="D22" s="42"/>
      <c r="E22" s="42"/>
      <c r="F22" s="42"/>
      <c r="G22" s="42"/>
      <c r="H22" s="42"/>
      <c r="I22" s="138"/>
      <c r="J22" s="138"/>
      <c r="K22" s="138"/>
      <c r="L22" s="138"/>
      <c r="M22" s="138"/>
      <c r="N22" s="138"/>
      <c r="O22" s="138"/>
      <c r="P22" s="14"/>
      <c r="Q22" s="123"/>
      <c r="R22" s="123"/>
      <c r="S22" s="124"/>
      <c r="T22" s="40"/>
      <c r="U22" s="40"/>
      <c r="V22" s="40"/>
      <c r="W22" s="41"/>
    </row>
    <row r="23" spans="2:23" s="15" customFormat="1" x14ac:dyDescent="0.15">
      <c r="B23" s="42"/>
      <c r="C23" s="42"/>
      <c r="D23" s="42"/>
      <c r="E23" s="42"/>
      <c r="F23" s="42"/>
      <c r="G23" s="42"/>
      <c r="H23" s="42"/>
      <c r="I23" s="138"/>
      <c r="J23" s="138"/>
      <c r="K23" s="138"/>
      <c r="L23" s="138"/>
      <c r="M23" s="138"/>
      <c r="N23" s="138"/>
      <c r="O23" s="138"/>
      <c r="P23" s="14"/>
      <c r="Q23" s="123"/>
      <c r="R23" s="123"/>
      <c r="S23" s="124"/>
      <c r="T23" s="40"/>
      <c r="U23" s="40"/>
      <c r="V23" s="40"/>
      <c r="W23" s="41"/>
    </row>
    <row r="24" spans="2:23" x14ac:dyDescent="0.2">
      <c r="B24" s="4"/>
      <c r="C24" s="4"/>
      <c r="D24" s="4"/>
      <c r="E24" s="4"/>
      <c r="F24" s="4"/>
      <c r="G24" s="4"/>
      <c r="H24" s="4"/>
      <c r="I24" s="138"/>
      <c r="J24" s="138"/>
      <c r="K24" s="201" t="s">
        <v>52</v>
      </c>
      <c r="L24" s="138"/>
      <c r="M24" s="138"/>
      <c r="N24" s="138"/>
      <c r="O24" s="138"/>
      <c r="P24" s="7"/>
      <c r="Q24" s="118"/>
      <c r="R24" s="37"/>
      <c r="S24" s="37"/>
      <c r="T24" s="37"/>
      <c r="U24" s="37"/>
      <c r="V24" s="37"/>
      <c r="W24" s="37"/>
    </row>
    <row r="25" spans="2:23" s="15" customFormat="1" x14ac:dyDescent="0.2">
      <c r="C25" s="127" t="s">
        <v>91</v>
      </c>
      <c r="D25" s="39"/>
      <c r="E25" s="39"/>
      <c r="F25" s="39"/>
      <c r="G25" s="39"/>
      <c r="H25" s="39"/>
      <c r="I25" s="39"/>
      <c r="J25" s="45"/>
      <c r="K25" s="45"/>
      <c r="L25" s="39"/>
      <c r="M25" s="39"/>
      <c r="N25" s="39"/>
      <c r="O25" s="39"/>
      <c r="P25" s="14"/>
      <c r="Q25" s="40"/>
      <c r="R25" s="41"/>
      <c r="S25" s="41"/>
      <c r="T25" s="41"/>
      <c r="U25" s="41"/>
      <c r="V25" s="41"/>
      <c r="W25" s="41"/>
    </row>
    <row r="26" spans="2:23" s="1" customFormat="1" ht="40" customHeight="1" x14ac:dyDescent="0.2">
      <c r="B26" s="5"/>
      <c r="C26" s="161" t="s">
        <v>10</v>
      </c>
      <c r="D26" s="161"/>
      <c r="E26" s="161"/>
      <c r="F26" s="161"/>
      <c r="G26" s="161"/>
      <c r="H26" s="161"/>
      <c r="I26" s="161"/>
      <c r="J26" s="161"/>
      <c r="K26" s="194" t="s">
        <v>58</v>
      </c>
      <c r="L26" s="194" t="s">
        <v>55</v>
      </c>
      <c r="M26" s="194" t="s">
        <v>104</v>
      </c>
      <c r="N26" s="194" t="s">
        <v>54</v>
      </c>
      <c r="O26" s="194" t="s">
        <v>53</v>
      </c>
      <c r="P26" s="6"/>
      <c r="Q26" s="6"/>
    </row>
    <row r="27" spans="2:23" ht="16" customHeight="1" x14ac:dyDescent="0.2">
      <c r="B27" s="5"/>
      <c r="C27" s="161"/>
      <c r="D27" s="161"/>
      <c r="E27" s="161"/>
      <c r="F27" s="161"/>
      <c r="G27" s="161"/>
      <c r="H27" s="161"/>
      <c r="I27" s="161"/>
      <c r="J27" s="199"/>
      <c r="K27" s="205" t="s">
        <v>52</v>
      </c>
      <c r="L27" s="205" t="s">
        <v>52</v>
      </c>
      <c r="M27" s="205" t="s">
        <v>52</v>
      </c>
      <c r="N27" s="205" t="s">
        <v>52</v>
      </c>
      <c r="O27" s="205" t="s">
        <v>52</v>
      </c>
      <c r="P27" s="7"/>
      <c r="Q27" s="7"/>
    </row>
    <row r="28" spans="2:23" s="15" customFormat="1" ht="16" customHeight="1" x14ac:dyDescent="0.2">
      <c r="B28" s="5"/>
      <c r="C28" s="152" t="s">
        <v>0</v>
      </c>
      <c r="D28" s="55"/>
      <c r="E28" s="57"/>
      <c r="F28" s="57"/>
      <c r="G28" s="57"/>
      <c r="H28" s="57"/>
      <c r="I28" s="57"/>
      <c r="J28" s="198"/>
      <c r="K28" s="96">
        <f>K103</f>
        <v>0</v>
      </c>
      <c r="L28" s="96">
        <f>L103</f>
        <v>0</v>
      </c>
      <c r="M28" s="96">
        <f>M103</f>
        <v>0</v>
      </c>
      <c r="N28" s="96">
        <f>N103</f>
        <v>0</v>
      </c>
      <c r="O28" s="96">
        <f>O103</f>
        <v>0</v>
      </c>
      <c r="P28" s="14"/>
      <c r="Q28" s="14"/>
    </row>
    <row r="29" spans="2:23" s="15" customFormat="1" ht="16" customHeight="1" x14ac:dyDescent="0.2">
      <c r="B29" s="5"/>
      <c r="C29" s="43" t="s">
        <v>2</v>
      </c>
      <c r="D29" s="52"/>
      <c r="E29" s="51"/>
      <c r="F29" s="51"/>
      <c r="G29" s="51"/>
      <c r="H29" s="51"/>
      <c r="I29" s="51"/>
      <c r="J29" s="51"/>
      <c r="K29" s="96">
        <f>K139</f>
        <v>0</v>
      </c>
      <c r="L29" s="96">
        <f>L139</f>
        <v>0</v>
      </c>
      <c r="M29" s="96">
        <f>M139</f>
        <v>0</v>
      </c>
      <c r="N29" s="96">
        <f>N139</f>
        <v>0</v>
      </c>
      <c r="O29" s="96">
        <f>O139</f>
        <v>0</v>
      </c>
      <c r="P29" s="14"/>
      <c r="Q29" s="14"/>
    </row>
    <row r="30" spans="2:23" s="15" customFormat="1" ht="16" customHeight="1" x14ac:dyDescent="0.2">
      <c r="B30" s="5"/>
      <c r="C30" s="43" t="s">
        <v>1</v>
      </c>
      <c r="D30" s="52"/>
      <c r="E30" s="51"/>
      <c r="F30" s="51"/>
      <c r="G30" s="51"/>
      <c r="H30" s="51"/>
      <c r="I30" s="51"/>
      <c r="J30" s="51"/>
      <c r="K30" s="96">
        <f>K177</f>
        <v>0</v>
      </c>
      <c r="L30" s="96">
        <f>L177</f>
        <v>0</v>
      </c>
      <c r="M30" s="96">
        <f>M177</f>
        <v>0</v>
      </c>
      <c r="N30" s="96">
        <f>N177</f>
        <v>0</v>
      </c>
      <c r="O30" s="96">
        <f>O177</f>
        <v>0</v>
      </c>
      <c r="P30" s="14"/>
      <c r="Q30" s="14"/>
    </row>
    <row r="31" spans="2:23" s="15" customFormat="1" ht="16" customHeight="1" x14ac:dyDescent="0.2">
      <c r="B31" s="5"/>
      <c r="C31" s="153" t="s">
        <v>11</v>
      </c>
      <c r="D31" s="52"/>
      <c r="E31" s="53"/>
      <c r="F31" s="53"/>
      <c r="G31" s="53"/>
      <c r="H31" s="53"/>
      <c r="I31" s="53"/>
      <c r="J31" s="53"/>
      <c r="K31" s="96">
        <f>K211</f>
        <v>0</v>
      </c>
      <c r="L31" s="96">
        <f>L211</f>
        <v>0</v>
      </c>
      <c r="M31" s="96">
        <f>M211</f>
        <v>0</v>
      </c>
      <c r="N31" s="96">
        <f>N211</f>
        <v>0</v>
      </c>
      <c r="O31" s="96">
        <f>O211</f>
        <v>0</v>
      </c>
      <c r="P31" s="14"/>
      <c r="Q31" s="14"/>
    </row>
    <row r="32" spans="2:23" s="15" customFormat="1" ht="16" customHeight="1" x14ac:dyDescent="0.2">
      <c r="B32" s="5"/>
      <c r="C32" s="154" t="s">
        <v>20</v>
      </c>
      <c r="D32" s="55"/>
      <c r="E32" s="154"/>
      <c r="F32" s="154"/>
      <c r="G32" s="154"/>
      <c r="H32" s="154"/>
      <c r="I32" s="154"/>
      <c r="J32" s="154"/>
      <c r="K32" s="183">
        <f>SUM(K28:K31)</f>
        <v>0</v>
      </c>
      <c r="L32" s="183">
        <f>SUM(L28:L31)</f>
        <v>0</v>
      </c>
      <c r="M32" s="183">
        <f>SUM(M28:M31)</f>
        <v>0</v>
      </c>
      <c r="N32" s="183">
        <f>SUM(N28:N31)</f>
        <v>0</v>
      </c>
      <c r="O32" s="183">
        <f>SUM(O28:O31)</f>
        <v>0</v>
      </c>
      <c r="P32" s="14"/>
      <c r="Q32" s="14"/>
    </row>
    <row r="33" spans="2:17" s="15" customFormat="1" ht="16" customHeight="1" x14ac:dyDescent="0.2">
      <c r="B33" s="5"/>
      <c r="C33" s="43" t="s">
        <v>26</v>
      </c>
      <c r="D33" s="52"/>
      <c r="E33" s="51"/>
      <c r="F33" s="51"/>
      <c r="G33" s="51"/>
      <c r="H33" s="51"/>
      <c r="I33" s="51"/>
      <c r="J33" s="51"/>
      <c r="K33" s="96"/>
      <c r="L33" s="96">
        <f>L32-M32</f>
        <v>0</v>
      </c>
      <c r="M33" s="96"/>
      <c r="N33" s="96"/>
      <c r="O33" s="96"/>
      <c r="P33" s="14"/>
      <c r="Q33" s="14"/>
    </row>
    <row r="34" spans="2:17" s="15" customFormat="1" ht="16" customHeight="1" x14ac:dyDescent="0.2">
      <c r="B34" s="5"/>
      <c r="C34" s="43" t="s">
        <v>61</v>
      </c>
      <c r="D34" s="52"/>
      <c r="E34" s="51"/>
      <c r="F34" s="51"/>
      <c r="G34" s="206">
        <v>7.4999999999999997E-2</v>
      </c>
      <c r="H34" s="147"/>
      <c r="I34" s="51"/>
      <c r="J34" s="52"/>
      <c r="K34" s="96"/>
      <c r="L34" s="96">
        <f>L33*G34</f>
        <v>0</v>
      </c>
      <c r="M34" s="96"/>
      <c r="N34" s="96">
        <f>L34</f>
        <v>0</v>
      </c>
      <c r="O34" s="208">
        <v>0</v>
      </c>
      <c r="P34" s="14"/>
      <c r="Q34" s="32"/>
    </row>
    <row r="35" spans="2:17" s="15" customFormat="1" x14ac:dyDescent="0.2">
      <c r="B35" s="38"/>
      <c r="C35" s="153" t="s">
        <v>60</v>
      </c>
      <c r="D35" s="52"/>
      <c r="E35" s="53"/>
      <c r="F35" s="53"/>
      <c r="G35" s="207">
        <v>7.4999999999999997E-2</v>
      </c>
      <c r="H35" s="148"/>
      <c r="I35" s="53"/>
      <c r="J35" s="52"/>
      <c r="K35" s="96">
        <f>K32*G35</f>
        <v>0</v>
      </c>
      <c r="L35" s="96"/>
      <c r="M35" s="96"/>
      <c r="N35" s="96">
        <f>K35</f>
        <v>0</v>
      </c>
      <c r="O35" s="208">
        <v>0</v>
      </c>
      <c r="P35" s="14"/>
      <c r="Q35" s="14"/>
    </row>
    <row r="36" spans="2:17" s="15" customFormat="1" ht="17" thickBot="1" x14ac:dyDescent="0.25">
      <c r="B36" s="40"/>
      <c r="C36" s="155" t="s">
        <v>31</v>
      </c>
      <c r="D36" s="56"/>
      <c r="E36" s="155"/>
      <c r="F36" s="155"/>
      <c r="G36" s="155"/>
      <c r="H36" s="155"/>
      <c r="I36" s="155"/>
      <c r="J36" s="155"/>
      <c r="K36" s="184">
        <f>K32+K35</f>
        <v>0</v>
      </c>
      <c r="L36" s="184">
        <f>SUM(L33:L34)</f>
        <v>0</v>
      </c>
      <c r="M36" s="184"/>
      <c r="N36" s="184">
        <f>SUM(N32:N35)</f>
        <v>0</v>
      </c>
      <c r="O36" s="184">
        <f>SUM(O32,O34:O35)</f>
        <v>0</v>
      </c>
      <c r="P36" s="14"/>
      <c r="Q36" s="32"/>
    </row>
    <row r="37" spans="2:17" x14ac:dyDescent="0.2">
      <c r="C37" s="111" t="s">
        <v>79</v>
      </c>
      <c r="D37" s="111"/>
      <c r="E37" s="111"/>
      <c r="F37" s="111"/>
      <c r="G37" s="111"/>
      <c r="H37" s="111"/>
      <c r="I37" s="111"/>
      <c r="J37" s="111"/>
      <c r="K37" s="112">
        <f>'Budget Fipla M&amp;P'!K36</f>
        <v>0</v>
      </c>
      <c r="L37" s="112">
        <f>'Budget Fipla M&amp;P'!L36</f>
        <v>0</v>
      </c>
      <c r="M37" s="112"/>
      <c r="N37" s="112">
        <f>'Budget Fipla M&amp;P'!N36</f>
        <v>0</v>
      </c>
      <c r="O37" s="112">
        <f>'Budget Fipla M&amp;P'!O36</f>
        <v>0</v>
      </c>
      <c r="P37" s="7"/>
      <c r="Q37" s="7"/>
    </row>
    <row r="38" spans="2:17" x14ac:dyDescent="0.2">
      <c r="C38" s="111" t="s">
        <v>80</v>
      </c>
      <c r="D38" s="111"/>
      <c r="E38" s="111"/>
      <c r="F38" s="111"/>
      <c r="G38" s="111"/>
      <c r="H38" s="111"/>
      <c r="I38" s="111"/>
      <c r="J38" s="111"/>
      <c r="K38" s="113">
        <f>K36-K37</f>
        <v>0</v>
      </c>
      <c r="L38" s="113">
        <f>L36-L37</f>
        <v>0</v>
      </c>
      <c r="M38" s="113"/>
      <c r="N38" s="113">
        <f>N36-N37</f>
        <v>0</v>
      </c>
      <c r="O38" s="113">
        <f>O36-O37</f>
        <v>0</v>
      </c>
      <c r="P38" s="7"/>
      <c r="Q38" s="7"/>
    </row>
    <row r="39" spans="2:17" x14ac:dyDescent="0.2">
      <c r="B39" s="6"/>
      <c r="C39" s="5"/>
      <c r="D39" s="8"/>
      <c r="E39" s="8"/>
      <c r="F39" s="8"/>
      <c r="G39" s="8"/>
      <c r="H39" s="8"/>
      <c r="I39" s="8"/>
      <c r="J39" s="8"/>
      <c r="K39" s="6"/>
      <c r="L39" s="6"/>
      <c r="M39" s="6"/>
      <c r="N39" s="6"/>
      <c r="O39" s="6"/>
      <c r="P39" s="7"/>
      <c r="Q39" s="7"/>
    </row>
    <row r="40" spans="2:17" x14ac:dyDescent="0.2">
      <c r="B40" s="6"/>
      <c r="C40" s="5"/>
      <c r="D40" s="8"/>
      <c r="E40" s="8"/>
      <c r="F40" s="8"/>
      <c r="G40" s="8"/>
      <c r="H40" s="8"/>
      <c r="I40" s="8"/>
      <c r="J40" s="8"/>
      <c r="K40" s="6"/>
      <c r="L40" s="6"/>
      <c r="M40" s="6"/>
      <c r="N40" s="6"/>
      <c r="O40" s="6"/>
      <c r="P40" s="7"/>
      <c r="Q40" s="7"/>
    </row>
    <row r="41" spans="2:17" x14ac:dyDescent="0.2">
      <c r="C41" s="128" t="s">
        <v>29</v>
      </c>
      <c r="D41" s="8"/>
      <c r="E41" s="8"/>
      <c r="F41" s="8"/>
      <c r="G41" s="8"/>
      <c r="H41" s="8"/>
      <c r="I41" s="8"/>
      <c r="J41" s="8"/>
      <c r="K41" s="6"/>
      <c r="L41" s="6"/>
      <c r="M41" s="6"/>
      <c r="N41" s="6"/>
      <c r="O41" s="6"/>
      <c r="P41" s="7"/>
      <c r="Q41" s="7"/>
    </row>
    <row r="42" spans="2:17" ht="25" customHeight="1" x14ac:dyDescent="0.2">
      <c r="B42" s="47"/>
      <c r="C42" s="209" t="s">
        <v>39</v>
      </c>
      <c r="D42" s="210"/>
      <c r="E42" s="209"/>
      <c r="F42" s="209"/>
      <c r="G42" s="162" t="s">
        <v>82</v>
      </c>
      <c r="H42" s="162"/>
      <c r="I42" s="209"/>
      <c r="J42" s="210"/>
      <c r="K42" s="162"/>
      <c r="L42" s="162"/>
      <c r="M42" s="71" t="s">
        <v>101</v>
      </c>
      <c r="N42" s="211" t="s">
        <v>30</v>
      </c>
      <c r="O42" s="212" t="s">
        <v>105</v>
      </c>
      <c r="P42" s="7"/>
      <c r="Q42" s="7"/>
    </row>
    <row r="43" spans="2:17" s="15" customFormat="1" ht="16" customHeight="1" x14ac:dyDescent="0.2">
      <c r="B43" s="5"/>
      <c r="C43" s="49"/>
      <c r="D43" s="59"/>
      <c r="E43" s="59"/>
      <c r="F43" s="59"/>
      <c r="G43" s="126"/>
      <c r="H43" s="126"/>
      <c r="I43" s="126"/>
      <c r="J43" s="126"/>
      <c r="K43" s="126"/>
      <c r="L43" s="126"/>
      <c r="M43" s="60"/>
      <c r="N43" s="214" t="s">
        <v>52</v>
      </c>
      <c r="O43" s="61"/>
      <c r="P43" s="14"/>
      <c r="Q43" s="14"/>
    </row>
    <row r="44" spans="2:17" s="15" customFormat="1" x14ac:dyDescent="0.2">
      <c r="C44" s="154" t="s">
        <v>38</v>
      </c>
      <c r="D44" s="54"/>
      <c r="E44" s="54"/>
      <c r="F44" s="69"/>
      <c r="G44" s="239"/>
      <c r="H44" s="239"/>
      <c r="I44" s="239"/>
      <c r="J44" s="239"/>
      <c r="K44" s="239"/>
      <c r="L44" s="239"/>
      <c r="M44" s="185" t="str">
        <f>IF(OR(N44=0,N63=0),"",N44/N63)</f>
        <v/>
      </c>
      <c r="N44" s="97">
        <f>M32</f>
        <v>0</v>
      </c>
      <c r="O44" s="158">
        <v>1</v>
      </c>
      <c r="P44" s="14"/>
      <c r="Q44" s="14"/>
    </row>
    <row r="45" spans="2:17" s="15" customFormat="1" ht="8" customHeight="1" x14ac:dyDescent="0.2">
      <c r="B45" s="5"/>
      <c r="C45" s="161"/>
      <c r="D45" s="62"/>
      <c r="E45" s="62"/>
      <c r="F45" s="62"/>
      <c r="G45" s="62"/>
      <c r="H45" s="62"/>
      <c r="I45" s="62"/>
      <c r="J45" s="62"/>
      <c r="K45" s="62"/>
      <c r="L45" s="62"/>
      <c r="M45" s="70"/>
      <c r="N45" s="64"/>
      <c r="O45" s="43"/>
      <c r="P45" s="14"/>
      <c r="Q45" s="14"/>
    </row>
    <row r="46" spans="2:17" s="15" customFormat="1" x14ac:dyDescent="0.15">
      <c r="B46" s="5"/>
      <c r="C46" s="162" t="s">
        <v>35</v>
      </c>
      <c r="D46" s="62"/>
      <c r="E46" s="62"/>
      <c r="F46" s="62"/>
      <c r="G46" s="62"/>
      <c r="H46" s="62"/>
      <c r="I46" s="62"/>
      <c r="J46" s="62"/>
      <c r="K46" s="62"/>
      <c r="L46" s="62"/>
      <c r="M46" s="186"/>
      <c r="N46" s="51"/>
      <c r="O46" s="159"/>
      <c r="P46" s="14"/>
      <c r="Q46" s="14"/>
    </row>
    <row r="47" spans="2:17" s="15" customFormat="1" x14ac:dyDescent="0.2">
      <c r="B47" s="5"/>
      <c r="C47" s="43" t="s">
        <v>36</v>
      </c>
      <c r="D47" s="52"/>
      <c r="E47" s="51"/>
      <c r="F47" s="51"/>
      <c r="G47" s="238"/>
      <c r="H47" s="238"/>
      <c r="I47" s="238"/>
      <c r="J47" s="238"/>
      <c r="K47" s="238"/>
      <c r="L47" s="238"/>
      <c r="M47" s="223" t="str">
        <f>IF(N47+N48=0,"",(N47+N48)/N63)</f>
        <v/>
      </c>
      <c r="N47" s="115">
        <v>0</v>
      </c>
      <c r="O47" s="215"/>
      <c r="P47" s="14"/>
      <c r="Q47" s="14"/>
    </row>
    <row r="48" spans="2:17" s="15" customFormat="1" x14ac:dyDescent="0.2">
      <c r="B48" s="5"/>
      <c r="C48" s="43" t="s">
        <v>37</v>
      </c>
      <c r="D48" s="52"/>
      <c r="E48" s="51"/>
      <c r="F48" s="51"/>
      <c r="G48" s="238"/>
      <c r="H48" s="238"/>
      <c r="I48" s="238"/>
      <c r="J48" s="238"/>
      <c r="K48" s="238"/>
      <c r="L48" s="238"/>
      <c r="M48" s="223"/>
      <c r="N48" s="115">
        <v>0</v>
      </c>
      <c r="O48" s="215"/>
      <c r="P48" s="14"/>
      <c r="Q48" s="14"/>
    </row>
    <row r="49" spans="2:17" s="15" customFormat="1" x14ac:dyDescent="0.2">
      <c r="B49" s="5"/>
      <c r="C49" s="43" t="s">
        <v>3</v>
      </c>
      <c r="D49" s="52"/>
      <c r="E49" s="51"/>
      <c r="F49" s="51"/>
      <c r="G49" s="238"/>
      <c r="H49" s="238"/>
      <c r="I49" s="238"/>
      <c r="J49" s="238"/>
      <c r="K49" s="238"/>
      <c r="L49" s="238"/>
      <c r="M49" s="187" t="str">
        <f>IF(N49=0,"",N49/N63)</f>
        <v/>
      </c>
      <c r="N49" s="115">
        <v>0</v>
      </c>
      <c r="O49" s="215"/>
      <c r="P49" s="14"/>
      <c r="Q49" s="14"/>
    </row>
    <row r="50" spans="2:17" s="15" customFormat="1" x14ac:dyDescent="0.2">
      <c r="B50" s="5"/>
      <c r="C50" s="43" t="s">
        <v>6</v>
      </c>
      <c r="D50" s="52"/>
      <c r="E50" s="51"/>
      <c r="F50" s="51"/>
      <c r="G50" s="238"/>
      <c r="H50" s="238"/>
      <c r="I50" s="238"/>
      <c r="J50" s="238"/>
      <c r="K50" s="238"/>
      <c r="L50" s="238"/>
      <c r="M50" s="187" t="str">
        <f>IF(N50=0,"",N50/N63)</f>
        <v/>
      </c>
      <c r="N50" s="115">
        <v>0</v>
      </c>
      <c r="O50" s="215"/>
      <c r="P50" s="14"/>
      <c r="Q50" s="14"/>
    </row>
    <row r="51" spans="2:17" s="15" customFormat="1" x14ac:dyDescent="0.2">
      <c r="B51" s="5"/>
      <c r="C51" s="43" t="s">
        <v>4</v>
      </c>
      <c r="D51" s="52"/>
      <c r="E51" s="51"/>
      <c r="F51" s="51"/>
      <c r="G51" s="238"/>
      <c r="H51" s="238"/>
      <c r="I51" s="238"/>
      <c r="J51" s="238"/>
      <c r="K51" s="238"/>
      <c r="L51" s="238"/>
      <c r="M51" s="187" t="str">
        <f>IF(N51=0,"",N51/N63)</f>
        <v/>
      </c>
      <c r="N51" s="115">
        <v>0</v>
      </c>
      <c r="O51" s="215"/>
      <c r="P51" s="14"/>
      <c r="Q51" s="14"/>
    </row>
    <row r="52" spans="2:17" s="15" customFormat="1" x14ac:dyDescent="0.2">
      <c r="B52" s="5"/>
      <c r="C52" s="43" t="s">
        <v>5</v>
      </c>
      <c r="D52" s="52"/>
      <c r="E52" s="51"/>
      <c r="F52" s="51"/>
      <c r="G52" s="238"/>
      <c r="H52" s="238"/>
      <c r="I52" s="238"/>
      <c r="J52" s="238"/>
      <c r="K52" s="238"/>
      <c r="L52" s="238"/>
      <c r="M52" s="187" t="str">
        <f>IF(N52=0,"",N52/N63)</f>
        <v/>
      </c>
      <c r="N52" s="115">
        <v>0</v>
      </c>
      <c r="O52" s="215"/>
      <c r="P52" s="14"/>
      <c r="Q52" s="14"/>
    </row>
    <row r="53" spans="2:17" s="15" customFormat="1" x14ac:dyDescent="0.2">
      <c r="B53" s="5"/>
      <c r="C53" s="43" t="s">
        <v>44</v>
      </c>
      <c r="D53" s="52"/>
      <c r="E53" s="51"/>
      <c r="F53" s="51"/>
      <c r="G53" s="238"/>
      <c r="H53" s="238"/>
      <c r="I53" s="238"/>
      <c r="J53" s="238"/>
      <c r="K53" s="238"/>
      <c r="L53" s="238"/>
      <c r="M53" s="187" t="str">
        <f>IF(N53=0,"",N53/N63)</f>
        <v/>
      </c>
      <c r="N53" s="115">
        <v>0</v>
      </c>
      <c r="O53" s="215"/>
      <c r="P53" s="14"/>
      <c r="Q53" s="14"/>
    </row>
    <row r="54" spans="2:17" s="15" customFormat="1" x14ac:dyDescent="0.2">
      <c r="B54" s="5"/>
      <c r="C54" s="43" t="s">
        <v>42</v>
      </c>
      <c r="D54" s="52"/>
      <c r="E54" s="51"/>
      <c r="F54" s="51"/>
      <c r="G54" s="238"/>
      <c r="H54" s="238"/>
      <c r="I54" s="238"/>
      <c r="J54" s="238"/>
      <c r="K54" s="238"/>
      <c r="L54" s="238"/>
      <c r="M54" s="187" t="str">
        <f>IF(N54=0,"",N54/N63)</f>
        <v/>
      </c>
      <c r="N54" s="115">
        <v>0</v>
      </c>
      <c r="O54" s="215"/>
      <c r="P54" s="14"/>
      <c r="Q54" s="14"/>
    </row>
    <row r="55" spans="2:17" s="15" customFormat="1" x14ac:dyDescent="0.2">
      <c r="B55" s="5"/>
      <c r="C55" s="43" t="s">
        <v>43</v>
      </c>
      <c r="D55" s="52"/>
      <c r="E55" s="51"/>
      <c r="F55" s="51"/>
      <c r="G55" s="238"/>
      <c r="H55" s="238"/>
      <c r="I55" s="238"/>
      <c r="J55" s="238"/>
      <c r="K55" s="238"/>
      <c r="L55" s="238"/>
      <c r="M55" s="187" t="str">
        <f>IF(N55=0,"",N55/N63)</f>
        <v/>
      </c>
      <c r="N55" s="115">
        <v>0</v>
      </c>
      <c r="O55" s="215"/>
      <c r="P55" s="14"/>
      <c r="Q55" s="14"/>
    </row>
    <row r="56" spans="2:17" s="15" customFormat="1" x14ac:dyDescent="0.2">
      <c r="B56" s="5"/>
      <c r="C56" s="43" t="s">
        <v>103</v>
      </c>
      <c r="D56" s="52"/>
      <c r="E56" s="51"/>
      <c r="F56" s="51"/>
      <c r="G56" s="238"/>
      <c r="H56" s="238"/>
      <c r="I56" s="238"/>
      <c r="J56" s="238"/>
      <c r="K56" s="238"/>
      <c r="L56" s="238"/>
      <c r="M56" s="187" t="str">
        <f>IF(N56=0,"",N56/N63)</f>
        <v/>
      </c>
      <c r="N56" s="115">
        <v>0</v>
      </c>
      <c r="O56" s="215"/>
      <c r="P56" s="14"/>
      <c r="Q56" s="14"/>
    </row>
    <row r="57" spans="2:17" s="15" customFormat="1" x14ac:dyDescent="0.2">
      <c r="B57" s="5"/>
      <c r="C57" s="43" t="s">
        <v>8</v>
      </c>
      <c r="D57" s="52"/>
      <c r="E57" s="51"/>
      <c r="F57" s="51"/>
      <c r="G57" s="238"/>
      <c r="H57" s="238"/>
      <c r="I57" s="238"/>
      <c r="J57" s="238"/>
      <c r="K57" s="238"/>
      <c r="L57" s="238"/>
      <c r="M57" s="187" t="str">
        <f>IF(N57=0,"",N57/N63)</f>
        <v/>
      </c>
      <c r="N57" s="115">
        <v>0</v>
      </c>
      <c r="O57" s="215"/>
      <c r="P57" s="14"/>
      <c r="Q57" s="14"/>
    </row>
    <row r="58" spans="2:17" s="15" customFormat="1" x14ac:dyDescent="0.2">
      <c r="B58" s="5"/>
      <c r="C58" s="43" t="s">
        <v>34</v>
      </c>
      <c r="D58" s="52"/>
      <c r="E58" s="51"/>
      <c r="F58" s="51"/>
      <c r="G58" s="238" t="s">
        <v>45</v>
      </c>
      <c r="H58" s="238"/>
      <c r="I58" s="238"/>
      <c r="J58" s="238"/>
      <c r="K58" s="238"/>
      <c r="L58" s="238"/>
      <c r="M58" s="187" t="str">
        <f>IF(N58=0,"",N58/N63)</f>
        <v/>
      </c>
      <c r="N58" s="115">
        <v>0</v>
      </c>
      <c r="O58" s="215"/>
      <c r="P58" s="14"/>
      <c r="Q58" s="14"/>
    </row>
    <row r="59" spans="2:17" ht="8" customHeight="1" x14ac:dyDescent="0.2">
      <c r="B59" s="5"/>
      <c r="C59" s="161"/>
      <c r="D59" s="235"/>
      <c r="E59" s="235"/>
      <c r="F59" s="235"/>
      <c r="G59" s="235"/>
      <c r="H59" s="235"/>
      <c r="I59" s="235"/>
      <c r="J59" s="235"/>
      <c r="K59" s="235"/>
      <c r="L59" s="235"/>
      <c r="M59" s="236"/>
      <c r="N59" s="237"/>
      <c r="O59" s="235"/>
      <c r="P59" s="7"/>
      <c r="Q59" s="7"/>
    </row>
    <row r="60" spans="2:17" ht="35" customHeight="1" x14ac:dyDescent="0.2">
      <c r="B60" s="5"/>
      <c r="C60" s="162" t="s">
        <v>7</v>
      </c>
      <c r="D60" s="58"/>
      <c r="E60" s="49"/>
      <c r="F60" s="49"/>
      <c r="G60" s="49"/>
      <c r="H60" s="49"/>
      <c r="I60" s="49"/>
      <c r="J60" s="222"/>
      <c r="K60" s="222"/>
      <c r="L60" s="71" t="s">
        <v>100</v>
      </c>
      <c r="M60" s="189"/>
      <c r="N60" s="66"/>
      <c r="O60" s="65"/>
      <c r="P60" s="7"/>
      <c r="Q60" s="7"/>
    </row>
    <row r="61" spans="2:17" s="15" customFormat="1" x14ac:dyDescent="0.2">
      <c r="B61" s="5"/>
      <c r="C61" s="43" t="s">
        <v>32</v>
      </c>
      <c r="D61" s="52"/>
      <c r="E61" s="51"/>
      <c r="F61" s="51"/>
      <c r="G61" s="238"/>
      <c r="H61" s="238"/>
      <c r="I61" s="238"/>
      <c r="J61" s="238"/>
      <c r="K61" s="238"/>
      <c r="L61" s="192" t="str">
        <f>IF(N61=0,"",N61/L36)</f>
        <v/>
      </c>
      <c r="M61" s="190" t="str">
        <f>IF(N61=0,"",N61/N63)</f>
        <v/>
      </c>
      <c r="N61" s="115">
        <v>0</v>
      </c>
      <c r="O61" s="63"/>
      <c r="P61" s="14"/>
      <c r="Q61" s="32"/>
    </row>
    <row r="62" spans="2:17" s="15" customFormat="1" x14ac:dyDescent="0.2">
      <c r="B62" s="38"/>
      <c r="C62" s="43" t="s">
        <v>33</v>
      </c>
      <c r="D62" s="52"/>
      <c r="E62" s="51"/>
      <c r="F62" s="51"/>
      <c r="G62" s="238"/>
      <c r="H62" s="238"/>
      <c r="I62" s="238"/>
      <c r="J62" s="238"/>
      <c r="K62" s="238"/>
      <c r="L62" s="193" t="str">
        <f>IF(N62=0,"",N62/K36)</f>
        <v/>
      </c>
      <c r="M62" s="191" t="str">
        <f>IF(N62=0,"",N62/N63)</f>
        <v/>
      </c>
      <c r="N62" s="115">
        <v>0</v>
      </c>
      <c r="O62" s="63"/>
      <c r="P62" s="14"/>
      <c r="Q62" s="32"/>
    </row>
    <row r="63" spans="2:17" s="15" customFormat="1" ht="17" thickBot="1" x14ac:dyDescent="0.25">
      <c r="B63" s="40"/>
      <c r="C63" s="155" t="s">
        <v>9</v>
      </c>
      <c r="D63" s="56"/>
      <c r="E63" s="56"/>
      <c r="F63" s="56"/>
      <c r="G63" s="56"/>
      <c r="H63" s="56"/>
      <c r="I63" s="56"/>
      <c r="J63" s="116"/>
      <c r="K63" s="67"/>
      <c r="L63" s="67"/>
      <c r="M63" s="67"/>
      <c r="N63" s="99">
        <f>SUM(N47:N58,N61:N62)</f>
        <v>0</v>
      </c>
      <c r="O63" s="68"/>
      <c r="P63" s="14"/>
      <c r="Q63" s="14"/>
    </row>
    <row r="64" spans="2:17" x14ac:dyDescent="0.2">
      <c r="B64" s="6"/>
      <c r="C64" s="163" t="s">
        <v>59</v>
      </c>
      <c r="D64" s="164"/>
      <c r="E64" s="8"/>
      <c r="F64" s="8"/>
      <c r="G64" s="8"/>
      <c r="H64" s="8"/>
      <c r="I64" s="8"/>
      <c r="J64" s="8"/>
      <c r="K64" s="6"/>
      <c r="L64" s="6"/>
      <c r="M64" s="6"/>
      <c r="N64" s="165">
        <f>N63-N36</f>
        <v>0</v>
      </c>
      <c r="O64" s="6"/>
      <c r="P64" s="7"/>
      <c r="Q64" s="7"/>
    </row>
    <row r="65" spans="2:17" x14ac:dyDescent="0.2">
      <c r="B65" s="6"/>
      <c r="C65" s="5"/>
      <c r="D65" s="8"/>
      <c r="E65" s="8"/>
      <c r="F65" s="8"/>
      <c r="G65" s="8"/>
      <c r="H65" s="8"/>
      <c r="I65" s="8"/>
      <c r="J65" s="8"/>
      <c r="K65" s="6"/>
      <c r="L65" s="6"/>
      <c r="M65" s="6"/>
      <c r="N65" s="6"/>
      <c r="O65" s="6"/>
      <c r="P65" s="7"/>
      <c r="Q65" s="7"/>
    </row>
    <row r="66" spans="2:17" x14ac:dyDescent="0.2">
      <c r="B66" s="6"/>
      <c r="C66" s="5" t="s">
        <v>106</v>
      </c>
      <c r="D66" s="8"/>
      <c r="E66" s="8"/>
      <c r="F66" s="8"/>
      <c r="G66" s="8"/>
      <c r="H66" s="8"/>
      <c r="I66" s="8"/>
      <c r="J66" s="8"/>
      <c r="K66" s="6"/>
      <c r="L66" s="6"/>
      <c r="M66" s="10"/>
      <c r="N66" s="6"/>
      <c r="O66" s="6"/>
      <c r="P66" s="7"/>
      <c r="Q66" s="7"/>
    </row>
    <row r="67" spans="2:17" x14ac:dyDescent="0.2">
      <c r="B67" s="6"/>
      <c r="C67" s="5"/>
      <c r="D67" s="8"/>
      <c r="E67" s="8"/>
      <c r="F67" s="8"/>
      <c r="G67" s="8"/>
      <c r="H67" s="8"/>
      <c r="I67" s="8"/>
      <c r="J67" s="8"/>
      <c r="K67" s="6"/>
      <c r="L67" s="6"/>
      <c r="M67" s="6"/>
      <c r="N67" s="6"/>
      <c r="O67" s="6"/>
      <c r="P67" s="7"/>
      <c r="Q67" s="7"/>
    </row>
    <row r="68" spans="2:17" x14ac:dyDescent="0.2">
      <c r="B68" s="6"/>
      <c r="C68" s="5"/>
      <c r="D68" s="8"/>
      <c r="E68" s="8"/>
      <c r="F68" s="8"/>
      <c r="G68" s="8"/>
      <c r="H68" s="8"/>
      <c r="I68" s="8"/>
      <c r="J68" s="8"/>
      <c r="K68" s="6"/>
      <c r="L68" s="6"/>
      <c r="M68" s="6"/>
      <c r="N68" s="6"/>
      <c r="O68" s="6"/>
      <c r="P68" s="7"/>
      <c r="Q68" s="7"/>
    </row>
    <row r="69" spans="2:17" x14ac:dyDescent="0.2">
      <c r="B69" s="6"/>
      <c r="C69" s="5"/>
      <c r="D69" s="8"/>
      <c r="E69" s="8"/>
      <c r="F69" s="8"/>
      <c r="G69" s="8"/>
      <c r="H69" s="8"/>
      <c r="I69" s="8"/>
      <c r="J69" s="8"/>
      <c r="K69" s="6"/>
      <c r="L69" s="6"/>
      <c r="M69" s="6"/>
      <c r="N69" s="6"/>
      <c r="O69" s="6"/>
      <c r="P69" s="7"/>
      <c r="Q69" s="7"/>
    </row>
    <row r="70" spans="2:17" x14ac:dyDescent="0.2">
      <c r="B70" s="2" t="s">
        <v>98</v>
      </c>
      <c r="C70" s="6"/>
      <c r="D70" s="5"/>
      <c r="E70" s="5"/>
      <c r="F70" s="5"/>
      <c r="G70" s="5"/>
      <c r="H70" s="5"/>
      <c r="I70" s="5"/>
      <c r="J70" s="6"/>
      <c r="K70" s="6"/>
      <c r="L70" s="6"/>
      <c r="M70" s="6"/>
      <c r="N70" s="6"/>
      <c r="O70" s="6"/>
      <c r="P70" s="7"/>
      <c r="Q70" s="7"/>
    </row>
    <row r="71" spans="2:17" x14ac:dyDescent="0.2">
      <c r="B71" s="2"/>
      <c r="C71" s="6"/>
      <c r="D71" s="5"/>
      <c r="E71" s="5"/>
      <c r="F71" s="5"/>
      <c r="G71" s="5"/>
      <c r="H71" s="5"/>
      <c r="I71" s="5"/>
      <c r="J71" s="6"/>
      <c r="K71" s="6"/>
      <c r="L71" s="6"/>
      <c r="M71" s="6"/>
      <c r="N71" s="6"/>
      <c r="O71" s="6"/>
      <c r="P71" s="7"/>
      <c r="Q71" s="7"/>
    </row>
    <row r="72" spans="2:17" x14ac:dyDescent="0.2">
      <c r="B72" s="106" t="s">
        <v>0</v>
      </c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7"/>
      <c r="Q72" s="7"/>
    </row>
    <row r="73" spans="2:17" ht="34" customHeight="1" x14ac:dyDescent="0.2">
      <c r="B73" s="213" t="s">
        <v>88</v>
      </c>
      <c r="C73" s="104" t="s">
        <v>10</v>
      </c>
      <c r="D73" s="104"/>
      <c r="E73" s="104"/>
      <c r="F73" s="104"/>
      <c r="G73" s="104"/>
      <c r="H73" s="104" t="s">
        <v>81</v>
      </c>
      <c r="I73" s="58"/>
      <c r="J73" s="71" t="s">
        <v>57</v>
      </c>
      <c r="K73" s="168" t="s">
        <v>58</v>
      </c>
      <c r="L73" s="168" t="s">
        <v>55</v>
      </c>
      <c r="M73" s="48" t="s">
        <v>67</v>
      </c>
      <c r="N73" s="168" t="s">
        <v>54</v>
      </c>
      <c r="O73" s="168" t="s">
        <v>53</v>
      </c>
      <c r="P73" s="7"/>
      <c r="Q73" s="7"/>
    </row>
    <row r="74" spans="2:17" s="15" customFormat="1" ht="16" customHeight="1" x14ac:dyDescent="0.2">
      <c r="B74" s="12"/>
      <c r="C74" s="12"/>
      <c r="D74" s="20"/>
      <c r="E74" s="20"/>
      <c r="F74" s="20"/>
      <c r="J74" s="13"/>
      <c r="K74" s="50" t="s">
        <v>52</v>
      </c>
      <c r="L74" s="50" t="s">
        <v>52</v>
      </c>
      <c r="M74" s="50" t="s">
        <v>52</v>
      </c>
      <c r="N74" s="50" t="s">
        <v>52</v>
      </c>
      <c r="O74" s="50" t="s">
        <v>52</v>
      </c>
      <c r="P74" s="14"/>
      <c r="Q74" s="14"/>
    </row>
    <row r="75" spans="2:17" s="15" customFormat="1" ht="13" customHeight="1" x14ac:dyDescent="0.2">
      <c r="B75" s="131">
        <v>1</v>
      </c>
      <c r="C75" s="17" t="s">
        <v>12</v>
      </c>
      <c r="D75" s="17"/>
      <c r="E75" s="17"/>
      <c r="F75" s="17"/>
      <c r="G75" s="114"/>
      <c r="H75" s="114" t="s">
        <v>84</v>
      </c>
      <c r="I75" s="21"/>
      <c r="J75" s="18" t="s">
        <v>50</v>
      </c>
      <c r="K75" s="19">
        <v>10</v>
      </c>
      <c r="L75" s="19"/>
      <c r="M75" s="19"/>
      <c r="N75" s="19">
        <v>10</v>
      </c>
      <c r="O75" s="19">
        <v>5</v>
      </c>
      <c r="P75" s="14"/>
      <c r="Q75" s="14"/>
    </row>
    <row r="76" spans="2:17" s="15" customFormat="1" ht="13" customHeight="1" x14ac:dyDescent="0.2">
      <c r="B76" s="132">
        <v>3</v>
      </c>
      <c r="C76" s="89" t="s">
        <v>17</v>
      </c>
      <c r="D76" s="89"/>
      <c r="E76" s="89"/>
      <c r="F76" s="89"/>
      <c r="G76" s="89"/>
      <c r="H76" s="89" t="s">
        <v>90</v>
      </c>
      <c r="I76" s="22"/>
      <c r="J76" s="90" t="s">
        <v>49</v>
      </c>
      <c r="K76" s="91">
        <v>10</v>
      </c>
      <c r="L76" s="91">
        <v>10</v>
      </c>
      <c r="M76" s="91">
        <v>10</v>
      </c>
      <c r="N76" s="91">
        <v>20</v>
      </c>
      <c r="O76" s="91">
        <v>15</v>
      </c>
      <c r="P76" s="14"/>
      <c r="Q76" s="14"/>
    </row>
    <row r="77" spans="2:17" s="15" customFormat="1" ht="14" hidden="1" customHeight="1" x14ac:dyDescent="0.2">
      <c r="B77" s="133"/>
      <c r="C77" s="84"/>
      <c r="D77" s="85"/>
      <c r="E77" s="85"/>
      <c r="F77" s="85"/>
      <c r="G77" s="41"/>
      <c r="H77" s="41"/>
      <c r="I77" s="41"/>
      <c r="J77" t="s">
        <v>72</v>
      </c>
      <c r="K77" t="s">
        <v>73</v>
      </c>
      <c r="L77" t="s">
        <v>74</v>
      </c>
      <c r="M77" t="s">
        <v>75</v>
      </c>
      <c r="N77" t="s">
        <v>76</v>
      </c>
      <c r="O77" t="s">
        <v>77</v>
      </c>
      <c r="P77" s="14"/>
      <c r="Q77" s="14"/>
    </row>
    <row r="78" spans="2:17" s="15" customFormat="1" ht="16" customHeight="1" x14ac:dyDescent="0.2">
      <c r="B78" s="134"/>
      <c r="C78" s="232"/>
      <c r="D78" s="233"/>
      <c r="E78" s="233"/>
      <c r="F78" s="233"/>
      <c r="G78" s="234"/>
      <c r="H78" s="232"/>
      <c r="I78" s="234"/>
      <c r="J78" s="216"/>
      <c r="K78" s="117"/>
      <c r="L78" s="117"/>
      <c r="M78" s="79"/>
      <c r="N78" s="75">
        <f>SUM(Tabelle3789[[#This Row],[Spalte2]:[Spalte3]])</f>
        <v>0</v>
      </c>
      <c r="O78" s="117"/>
      <c r="P78" s="14"/>
      <c r="Q78" s="14"/>
    </row>
    <row r="79" spans="2:17" s="15" customFormat="1" ht="16" customHeight="1" x14ac:dyDescent="0.2">
      <c r="B79" s="134"/>
      <c r="C79" s="232"/>
      <c r="D79" s="233"/>
      <c r="E79" s="233"/>
      <c r="F79" s="233"/>
      <c r="G79" s="234"/>
      <c r="H79" s="232"/>
      <c r="I79" s="234"/>
      <c r="J79" s="216"/>
      <c r="K79" s="117"/>
      <c r="L79" s="117"/>
      <c r="M79" s="79"/>
      <c r="N79" s="75">
        <f>SUM(Tabelle3789[[#This Row],[Spalte2]:[Spalte3]])</f>
        <v>0</v>
      </c>
      <c r="O79" s="117"/>
      <c r="P79" s="14"/>
      <c r="Q79" s="14"/>
    </row>
    <row r="80" spans="2:17" s="15" customFormat="1" ht="16" customHeight="1" x14ac:dyDescent="0.2">
      <c r="B80" s="134"/>
      <c r="C80" s="232"/>
      <c r="D80" s="233"/>
      <c r="E80" s="233"/>
      <c r="F80" s="233"/>
      <c r="G80" s="234"/>
      <c r="H80" s="232"/>
      <c r="I80" s="234"/>
      <c r="J80" s="216"/>
      <c r="K80" s="117"/>
      <c r="L80" s="117"/>
      <c r="M80" s="79"/>
      <c r="N80" s="75">
        <f>SUM(Tabelle3789[[#This Row],[Spalte2]:[Spalte3]])</f>
        <v>0</v>
      </c>
      <c r="O80" s="117"/>
      <c r="P80" s="14"/>
      <c r="Q80" s="14"/>
    </row>
    <row r="81" spans="2:17" s="15" customFormat="1" ht="16" customHeight="1" x14ac:dyDescent="0.2">
      <c r="B81" s="134"/>
      <c r="C81" s="232"/>
      <c r="D81" s="233"/>
      <c r="E81" s="233"/>
      <c r="F81" s="233"/>
      <c r="G81" s="234"/>
      <c r="H81" s="232"/>
      <c r="I81" s="234"/>
      <c r="J81" s="216"/>
      <c r="K81" s="117"/>
      <c r="L81" s="117"/>
      <c r="M81" s="79"/>
      <c r="N81" s="75">
        <f>SUM(Tabelle3789[[#This Row],[Spalte2]:[Spalte3]])</f>
        <v>0</v>
      </c>
      <c r="O81" s="117"/>
      <c r="P81" s="14"/>
      <c r="Q81" s="14"/>
    </row>
    <row r="82" spans="2:17" s="15" customFormat="1" ht="16" customHeight="1" x14ac:dyDescent="0.2">
      <c r="B82" s="134"/>
      <c r="C82" s="232"/>
      <c r="D82" s="233"/>
      <c r="E82" s="233"/>
      <c r="F82" s="233"/>
      <c r="G82" s="234"/>
      <c r="H82" s="232"/>
      <c r="I82" s="234"/>
      <c r="J82" s="216"/>
      <c r="K82" s="117"/>
      <c r="L82" s="117"/>
      <c r="M82" s="79"/>
      <c r="N82" s="75">
        <f>SUM(Tabelle3789[[#This Row],[Spalte2]:[Spalte3]])</f>
        <v>0</v>
      </c>
      <c r="O82" s="117"/>
      <c r="P82" s="14"/>
      <c r="Q82" s="14"/>
    </row>
    <row r="83" spans="2:17" s="15" customFormat="1" ht="16" customHeight="1" x14ac:dyDescent="0.2">
      <c r="B83" s="134"/>
      <c r="C83" s="232"/>
      <c r="D83" s="233"/>
      <c r="E83" s="233"/>
      <c r="F83" s="233"/>
      <c r="G83" s="234"/>
      <c r="H83" s="232"/>
      <c r="I83" s="234"/>
      <c r="J83" s="216"/>
      <c r="K83" s="117"/>
      <c r="L83" s="117"/>
      <c r="M83" s="79"/>
      <c r="N83" s="75">
        <f>SUM(Tabelle3789[[#This Row],[Spalte2]:[Spalte3]])</f>
        <v>0</v>
      </c>
      <c r="O83" s="117"/>
      <c r="P83" s="14"/>
      <c r="Q83" s="14"/>
    </row>
    <row r="84" spans="2:17" s="15" customFormat="1" ht="16" customHeight="1" x14ac:dyDescent="0.2">
      <c r="B84" s="134"/>
      <c r="C84" s="232"/>
      <c r="D84" s="233"/>
      <c r="E84" s="233"/>
      <c r="F84" s="233"/>
      <c r="G84" s="234"/>
      <c r="H84" s="232"/>
      <c r="I84" s="234"/>
      <c r="J84" s="216"/>
      <c r="K84" s="117"/>
      <c r="L84" s="117"/>
      <c r="M84" s="79"/>
      <c r="N84" s="75">
        <f>SUM(Tabelle3789[[#This Row],[Spalte2]:[Spalte3]])</f>
        <v>0</v>
      </c>
      <c r="O84" s="117"/>
      <c r="P84" s="14"/>
      <c r="Q84" s="14"/>
    </row>
    <row r="85" spans="2:17" s="15" customFormat="1" ht="16" customHeight="1" x14ac:dyDescent="0.2">
      <c r="B85" s="134"/>
      <c r="C85" s="232"/>
      <c r="D85" s="233"/>
      <c r="E85" s="233"/>
      <c r="F85" s="233"/>
      <c r="G85" s="234"/>
      <c r="H85" s="232"/>
      <c r="I85" s="234"/>
      <c r="J85" s="216"/>
      <c r="K85" s="117"/>
      <c r="L85" s="117"/>
      <c r="M85" s="79"/>
      <c r="N85" s="75">
        <f>SUM(Tabelle3789[[#This Row],[Spalte2]:[Spalte3]])</f>
        <v>0</v>
      </c>
      <c r="O85" s="117"/>
      <c r="P85" s="14"/>
      <c r="Q85" s="14"/>
    </row>
    <row r="86" spans="2:17" s="15" customFormat="1" ht="16" customHeight="1" x14ac:dyDescent="0.2">
      <c r="B86" s="134"/>
      <c r="C86" s="232"/>
      <c r="D86" s="233"/>
      <c r="E86" s="233"/>
      <c r="F86" s="233"/>
      <c r="G86" s="234"/>
      <c r="H86" s="232"/>
      <c r="I86" s="234"/>
      <c r="J86" s="216"/>
      <c r="K86" s="117"/>
      <c r="L86" s="117"/>
      <c r="M86" s="79"/>
      <c r="N86" s="75">
        <f>SUM(Tabelle3789[[#This Row],[Spalte2]:[Spalte3]])</f>
        <v>0</v>
      </c>
      <c r="O86" s="117"/>
      <c r="P86" s="14"/>
      <c r="Q86" s="14"/>
    </row>
    <row r="87" spans="2:17" s="15" customFormat="1" ht="16" customHeight="1" x14ac:dyDescent="0.2">
      <c r="B87" s="134"/>
      <c r="C87" s="232"/>
      <c r="D87" s="233"/>
      <c r="E87" s="233"/>
      <c r="F87" s="233"/>
      <c r="G87" s="234"/>
      <c r="H87" s="232"/>
      <c r="I87" s="234"/>
      <c r="J87" s="216"/>
      <c r="K87" s="117"/>
      <c r="L87" s="117"/>
      <c r="M87" s="79"/>
      <c r="N87" s="75">
        <f>SUM(Tabelle3789[[#This Row],[Spalte2]:[Spalte3]])</f>
        <v>0</v>
      </c>
      <c r="O87" s="117"/>
      <c r="P87" s="14"/>
      <c r="Q87" s="14"/>
    </row>
    <row r="88" spans="2:17" s="15" customFormat="1" ht="16" customHeight="1" x14ac:dyDescent="0.2">
      <c r="B88" s="134"/>
      <c r="C88" s="232"/>
      <c r="D88" s="233"/>
      <c r="E88" s="233"/>
      <c r="F88" s="233"/>
      <c r="G88" s="234"/>
      <c r="H88" s="232"/>
      <c r="I88" s="234"/>
      <c r="J88" s="216"/>
      <c r="K88" s="117"/>
      <c r="L88" s="117"/>
      <c r="M88" s="79"/>
      <c r="N88" s="75">
        <f>SUM(Tabelle3789[[#This Row],[Spalte2]:[Spalte3]])</f>
        <v>0</v>
      </c>
      <c r="O88" s="117"/>
      <c r="P88" s="14"/>
      <c r="Q88" s="14"/>
    </row>
    <row r="89" spans="2:17" s="15" customFormat="1" ht="16" customHeight="1" x14ac:dyDescent="0.2">
      <c r="B89" s="134"/>
      <c r="C89" s="232"/>
      <c r="D89" s="233"/>
      <c r="E89" s="233"/>
      <c r="F89" s="233"/>
      <c r="G89" s="234"/>
      <c r="H89" s="232"/>
      <c r="I89" s="234"/>
      <c r="J89" s="216"/>
      <c r="K89" s="117"/>
      <c r="L89" s="117"/>
      <c r="M89" s="79"/>
      <c r="N89" s="75">
        <f>SUM(Tabelle3789[[#This Row],[Spalte2]:[Spalte3]])</f>
        <v>0</v>
      </c>
      <c r="O89" s="117"/>
      <c r="P89" s="14"/>
      <c r="Q89" s="14"/>
    </row>
    <row r="90" spans="2:17" s="15" customFormat="1" ht="16" customHeight="1" x14ac:dyDescent="0.2">
      <c r="B90" s="134"/>
      <c r="C90" s="232"/>
      <c r="D90" s="233"/>
      <c r="E90" s="233"/>
      <c r="F90" s="233"/>
      <c r="G90" s="234"/>
      <c r="H90" s="232"/>
      <c r="I90" s="234"/>
      <c r="J90" s="216"/>
      <c r="K90" s="117"/>
      <c r="L90" s="117"/>
      <c r="M90" s="79"/>
      <c r="N90" s="75">
        <f>SUM(Tabelle3789[[#This Row],[Spalte2]:[Spalte3]])</f>
        <v>0</v>
      </c>
      <c r="O90" s="117"/>
      <c r="P90" s="14"/>
      <c r="Q90" s="14"/>
    </row>
    <row r="91" spans="2:17" s="15" customFormat="1" ht="16" customHeight="1" x14ac:dyDescent="0.2">
      <c r="B91" s="134"/>
      <c r="C91" s="232"/>
      <c r="D91" s="233"/>
      <c r="E91" s="233"/>
      <c r="F91" s="233"/>
      <c r="G91" s="234"/>
      <c r="H91" s="232"/>
      <c r="I91" s="234"/>
      <c r="J91" s="216"/>
      <c r="K91" s="117"/>
      <c r="L91" s="117"/>
      <c r="M91" s="79"/>
      <c r="N91" s="75">
        <f>SUM(Tabelle3789[[#This Row],[Spalte2]:[Spalte3]])</f>
        <v>0</v>
      </c>
      <c r="O91" s="117"/>
      <c r="P91" s="14"/>
      <c r="Q91" s="14"/>
    </row>
    <row r="92" spans="2:17" s="15" customFormat="1" ht="16" customHeight="1" x14ac:dyDescent="0.2">
      <c r="B92" s="134"/>
      <c r="C92" s="232"/>
      <c r="D92" s="233"/>
      <c r="E92" s="233"/>
      <c r="F92" s="233"/>
      <c r="G92" s="234"/>
      <c r="H92" s="232"/>
      <c r="I92" s="234"/>
      <c r="J92" s="216"/>
      <c r="K92" s="117"/>
      <c r="L92" s="117"/>
      <c r="M92" s="79"/>
      <c r="N92" s="75">
        <f>SUM(Tabelle3789[[#This Row],[Spalte2]:[Spalte3]])</f>
        <v>0</v>
      </c>
      <c r="O92" s="117"/>
      <c r="P92" s="14"/>
      <c r="Q92" s="14"/>
    </row>
    <row r="93" spans="2:17" s="15" customFormat="1" ht="16" customHeight="1" x14ac:dyDescent="0.2">
      <c r="B93" s="134"/>
      <c r="C93" s="232"/>
      <c r="D93" s="233"/>
      <c r="E93" s="233"/>
      <c r="F93" s="233"/>
      <c r="G93" s="234"/>
      <c r="H93" s="232"/>
      <c r="I93" s="234"/>
      <c r="J93" s="216"/>
      <c r="K93" s="117"/>
      <c r="L93" s="117"/>
      <c r="M93" s="79"/>
      <c r="N93" s="75">
        <f>SUM(Tabelle3789[[#This Row],[Spalte2]:[Spalte3]])</f>
        <v>0</v>
      </c>
      <c r="O93" s="117"/>
      <c r="P93" s="14"/>
      <c r="Q93" s="14"/>
    </row>
    <row r="94" spans="2:17" s="15" customFormat="1" ht="16" customHeight="1" x14ac:dyDescent="0.2">
      <c r="B94" s="134"/>
      <c r="C94" s="232"/>
      <c r="D94" s="233"/>
      <c r="E94" s="233"/>
      <c r="F94" s="233"/>
      <c r="G94" s="234"/>
      <c r="H94" s="232"/>
      <c r="I94" s="234"/>
      <c r="J94" s="216"/>
      <c r="K94" s="117"/>
      <c r="L94" s="117"/>
      <c r="M94" s="79"/>
      <c r="N94" s="75">
        <f>SUM(Tabelle3789[[#This Row],[Spalte2]:[Spalte3]])</f>
        <v>0</v>
      </c>
      <c r="O94" s="117"/>
      <c r="P94" s="14"/>
      <c r="Q94" s="14"/>
    </row>
    <row r="95" spans="2:17" s="15" customFormat="1" ht="16" customHeight="1" x14ac:dyDescent="0.2">
      <c r="B95" s="134"/>
      <c r="C95" s="232"/>
      <c r="D95" s="233"/>
      <c r="E95" s="233"/>
      <c r="F95" s="233"/>
      <c r="G95" s="234"/>
      <c r="H95" s="232"/>
      <c r="I95" s="234"/>
      <c r="J95" s="216"/>
      <c r="K95" s="117"/>
      <c r="L95" s="117"/>
      <c r="M95" s="79"/>
      <c r="N95" s="75">
        <f>SUM(Tabelle3789[[#This Row],[Spalte2]:[Spalte3]])</f>
        <v>0</v>
      </c>
      <c r="O95" s="117"/>
      <c r="P95" s="14"/>
      <c r="Q95" s="14"/>
    </row>
    <row r="96" spans="2:17" s="15" customFormat="1" ht="16" customHeight="1" x14ac:dyDescent="0.2">
      <c r="B96" s="134"/>
      <c r="C96" s="232"/>
      <c r="D96" s="233"/>
      <c r="E96" s="233"/>
      <c r="F96" s="233"/>
      <c r="G96" s="234"/>
      <c r="H96" s="232"/>
      <c r="I96" s="234"/>
      <c r="J96" s="216"/>
      <c r="K96" s="117"/>
      <c r="L96" s="117"/>
      <c r="M96" s="79"/>
      <c r="N96" s="75">
        <f>SUM(Tabelle3789[[#This Row],[Spalte2]:[Spalte3]])</f>
        <v>0</v>
      </c>
      <c r="O96" s="117"/>
      <c r="P96" s="14"/>
      <c r="Q96" s="14"/>
    </row>
    <row r="97" spans="2:17" s="15" customFormat="1" ht="16" customHeight="1" x14ac:dyDescent="0.2">
      <c r="B97" s="134"/>
      <c r="C97" s="232"/>
      <c r="D97" s="233"/>
      <c r="E97" s="233"/>
      <c r="F97" s="233"/>
      <c r="G97" s="234"/>
      <c r="H97" s="232"/>
      <c r="I97" s="234"/>
      <c r="J97" s="216"/>
      <c r="K97" s="117"/>
      <c r="L97" s="117"/>
      <c r="M97" s="79"/>
      <c r="N97" s="75">
        <f>SUM(Tabelle3789[[#This Row],[Spalte2]:[Spalte3]])</f>
        <v>0</v>
      </c>
      <c r="O97" s="117"/>
      <c r="P97" s="14"/>
      <c r="Q97" s="14"/>
    </row>
    <row r="98" spans="2:17" s="15" customFormat="1" ht="16" customHeight="1" x14ac:dyDescent="0.2">
      <c r="B98" s="134"/>
      <c r="C98" s="232"/>
      <c r="D98" s="233"/>
      <c r="E98" s="233"/>
      <c r="F98" s="233"/>
      <c r="G98" s="234"/>
      <c r="H98" s="232"/>
      <c r="I98" s="234"/>
      <c r="J98" s="216"/>
      <c r="K98" s="117"/>
      <c r="L98" s="117"/>
      <c r="M98" s="79"/>
      <c r="N98" s="75">
        <f>SUM(Tabelle3789[[#This Row],[Spalte2]:[Spalte3]])</f>
        <v>0</v>
      </c>
      <c r="O98" s="117"/>
      <c r="P98" s="14"/>
      <c r="Q98" s="14"/>
    </row>
    <row r="99" spans="2:17" s="15" customFormat="1" ht="16" customHeight="1" x14ac:dyDescent="0.2">
      <c r="B99" s="134"/>
      <c r="C99" s="232"/>
      <c r="D99" s="233"/>
      <c r="E99" s="233"/>
      <c r="F99" s="233"/>
      <c r="G99" s="234"/>
      <c r="H99" s="232"/>
      <c r="I99" s="234"/>
      <c r="J99" s="216"/>
      <c r="K99" s="117"/>
      <c r="L99" s="117"/>
      <c r="M99" s="79"/>
      <c r="N99" s="75">
        <f>SUM(Tabelle3789[[#This Row],[Spalte2]:[Spalte3]])</f>
        <v>0</v>
      </c>
      <c r="O99" s="117"/>
      <c r="P99" s="14"/>
      <c r="Q99" s="14"/>
    </row>
    <row r="100" spans="2:17" s="15" customFormat="1" ht="16" customHeight="1" x14ac:dyDescent="0.2">
      <c r="B100" s="134"/>
      <c r="C100" s="232"/>
      <c r="D100" s="233"/>
      <c r="E100" s="233"/>
      <c r="F100" s="233"/>
      <c r="G100" s="234"/>
      <c r="H100" s="232"/>
      <c r="I100" s="234"/>
      <c r="J100" s="216"/>
      <c r="K100" s="117"/>
      <c r="L100" s="117"/>
      <c r="M100" s="79"/>
      <c r="N100" s="75">
        <f>SUM(Tabelle3789[[#This Row],[Spalte2]:[Spalte3]])</f>
        <v>0</v>
      </c>
      <c r="O100" s="117"/>
      <c r="P100" s="14"/>
      <c r="Q100" s="14"/>
    </row>
    <row r="101" spans="2:17" s="15" customFormat="1" ht="16" customHeight="1" x14ac:dyDescent="0.2">
      <c r="B101" s="134"/>
      <c r="C101" s="232"/>
      <c r="D101" s="233"/>
      <c r="E101" s="233"/>
      <c r="F101" s="233"/>
      <c r="G101" s="234"/>
      <c r="H101" s="232"/>
      <c r="I101" s="234"/>
      <c r="J101" s="216"/>
      <c r="K101" s="117"/>
      <c r="L101" s="117"/>
      <c r="M101" s="79"/>
      <c r="N101" s="75">
        <f>SUM(Tabelle3789[[#This Row],[Spalte2]:[Spalte3]])</f>
        <v>0</v>
      </c>
      <c r="O101" s="117"/>
      <c r="P101" s="14"/>
      <c r="Q101" s="14"/>
    </row>
    <row r="102" spans="2:17" s="15" customFormat="1" ht="16" customHeight="1" x14ac:dyDescent="0.2">
      <c r="B102" s="134"/>
      <c r="C102" s="240"/>
      <c r="D102" s="242"/>
      <c r="E102" s="242"/>
      <c r="F102" s="242"/>
      <c r="G102" s="241"/>
      <c r="H102" s="240"/>
      <c r="I102" s="241"/>
      <c r="J102" s="216"/>
      <c r="K102" s="117"/>
      <c r="L102" s="117"/>
      <c r="M102" s="80"/>
      <c r="N102" s="76">
        <f>SUM(Tabelle3789[[#This Row],[Spalte2]:[Spalte3]])</f>
        <v>0</v>
      </c>
      <c r="O102" s="117"/>
      <c r="P102" s="14"/>
      <c r="Q102" s="14"/>
    </row>
    <row r="103" spans="2:17" s="15" customFormat="1" ht="16" customHeight="1" x14ac:dyDescent="0.2">
      <c r="B103" s="175" t="s">
        <v>22</v>
      </c>
      <c r="C103" s="175"/>
      <c r="D103" s="175"/>
      <c r="E103" s="175"/>
      <c r="F103" s="175"/>
      <c r="G103" s="176"/>
      <c r="H103" s="176"/>
      <c r="I103" s="176"/>
      <c r="J103" s="177"/>
      <c r="K103" s="178">
        <f>SUBTOTAL(109,Tabelle3789[Spalte2])</f>
        <v>0</v>
      </c>
      <c r="L103" s="178">
        <f>SUBTOTAL(109,Tabelle3789[Spalte3])</f>
        <v>0</v>
      </c>
      <c r="M103" s="178">
        <f>SUBTOTAL(109,Tabelle3789[Spalte4])</f>
        <v>0</v>
      </c>
      <c r="N103" s="178">
        <f>SUM(Tabelle3789[Spalte5])</f>
        <v>0</v>
      </c>
      <c r="O103" s="178">
        <f>SUBTOTAL(109,Tabelle3789[Spalte6])</f>
        <v>0</v>
      </c>
      <c r="P103" s="14"/>
      <c r="Q103" s="14"/>
    </row>
    <row r="104" spans="2:17" s="110" customFormat="1" ht="13" customHeight="1" x14ac:dyDescent="0.2">
      <c r="B104" s="111" t="s">
        <v>79</v>
      </c>
      <c r="C104" s="111"/>
      <c r="D104" s="111"/>
      <c r="E104" s="111"/>
      <c r="F104" s="111"/>
      <c r="G104" s="111"/>
      <c r="H104" s="111"/>
      <c r="I104" s="111"/>
      <c r="J104" s="111"/>
      <c r="K104" s="112">
        <f>Tabelle378[[#Totals],[Spalte2]]</f>
        <v>0</v>
      </c>
      <c r="L104" s="112">
        <f>Tabelle378[[#Totals],[Spalte3]]</f>
        <v>0</v>
      </c>
      <c r="M104" s="112">
        <f>Tabelle378[[#Totals],[Spalte4]]</f>
        <v>0</v>
      </c>
      <c r="N104" s="112">
        <f>Tabelle378[[#Totals],[Spalte5]]</f>
        <v>0</v>
      </c>
      <c r="O104" s="112">
        <f>Tabelle378[[#Totals],[Spalte6]]</f>
        <v>0</v>
      </c>
      <c r="P104" s="111"/>
      <c r="Q104" s="111"/>
    </row>
    <row r="105" spans="2:17" s="110" customFormat="1" ht="13" customHeight="1" x14ac:dyDescent="0.2">
      <c r="B105" s="111" t="s">
        <v>80</v>
      </c>
      <c r="C105" s="111"/>
      <c r="D105" s="111"/>
      <c r="E105" s="111"/>
      <c r="F105" s="111"/>
      <c r="G105" s="111"/>
      <c r="H105" s="111"/>
      <c r="I105" s="111"/>
      <c r="J105" s="111"/>
      <c r="K105" s="113">
        <f>Tabelle3789[[#Totals],[Spalte2]]-K104</f>
        <v>0</v>
      </c>
      <c r="L105" s="113">
        <f>Tabelle3789[[#Totals],[Spalte3]]-L104</f>
        <v>0</v>
      </c>
      <c r="M105" s="113">
        <f>Tabelle3789[[#Totals],[Spalte4]]-M104</f>
        <v>0</v>
      </c>
      <c r="N105" s="113">
        <f>Tabelle3789[[#Totals],[Spalte5]]-N104</f>
        <v>0</v>
      </c>
      <c r="O105" s="113">
        <f>Tabelle3789[[#Totals],[Spalte6]]-O104</f>
        <v>0</v>
      </c>
      <c r="P105" s="111"/>
      <c r="Q105" s="111"/>
    </row>
    <row r="106" spans="2:17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7"/>
      <c r="Q106" s="7"/>
    </row>
    <row r="107" spans="2:17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7"/>
      <c r="Q107" s="7"/>
    </row>
    <row r="108" spans="2:17" x14ac:dyDescent="0.2">
      <c r="B108" s="106" t="s">
        <v>2</v>
      </c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7"/>
      <c r="Q108" s="7"/>
    </row>
    <row r="109" spans="2:17" ht="34" customHeight="1" x14ac:dyDescent="0.2">
      <c r="B109" s="213" t="s">
        <v>88</v>
      </c>
      <c r="C109" s="104" t="s">
        <v>10</v>
      </c>
      <c r="D109" s="104"/>
      <c r="E109" s="104"/>
      <c r="F109" s="104"/>
      <c r="G109" s="104"/>
      <c r="H109" s="104" t="s">
        <v>81</v>
      </c>
      <c r="I109" s="58"/>
      <c r="J109" s="71" t="s">
        <v>57</v>
      </c>
      <c r="K109" s="168" t="s">
        <v>58</v>
      </c>
      <c r="L109" s="168" t="s">
        <v>55</v>
      </c>
      <c r="M109" s="48" t="s">
        <v>67</v>
      </c>
      <c r="N109" s="168" t="s">
        <v>54</v>
      </c>
      <c r="O109" s="168" t="s">
        <v>53</v>
      </c>
      <c r="P109" s="7"/>
      <c r="Q109" s="7"/>
    </row>
    <row r="110" spans="2:17" x14ac:dyDescent="0.2">
      <c r="B110" s="12"/>
      <c r="C110" s="12"/>
      <c r="D110" s="20"/>
      <c r="E110" s="20"/>
      <c r="F110" s="20"/>
      <c r="G110" s="15"/>
      <c r="H110" s="15"/>
      <c r="I110" s="15"/>
      <c r="J110" s="13"/>
      <c r="K110" s="50" t="s">
        <v>52</v>
      </c>
      <c r="L110" s="50" t="s">
        <v>52</v>
      </c>
      <c r="M110" s="50" t="s">
        <v>52</v>
      </c>
      <c r="N110" s="50" t="s">
        <v>52</v>
      </c>
      <c r="O110" s="50" t="s">
        <v>52</v>
      </c>
      <c r="P110" s="7"/>
      <c r="Q110" s="7"/>
    </row>
    <row r="111" spans="2:17" ht="13" customHeight="1" x14ac:dyDescent="0.2">
      <c r="B111" s="131">
        <v>6</v>
      </c>
      <c r="C111" s="17" t="s">
        <v>13</v>
      </c>
      <c r="D111" s="17"/>
      <c r="E111" s="17"/>
      <c r="F111" s="17"/>
      <c r="G111" s="114"/>
      <c r="H111" s="114" t="s">
        <v>89</v>
      </c>
      <c r="I111" s="21"/>
      <c r="J111" s="18" t="s">
        <v>50</v>
      </c>
      <c r="K111" s="19">
        <v>10</v>
      </c>
      <c r="L111" s="19"/>
      <c r="M111" s="19"/>
      <c r="N111" s="19">
        <v>10</v>
      </c>
      <c r="O111" s="19">
        <v>5</v>
      </c>
      <c r="P111" s="7"/>
      <c r="Q111" s="7"/>
    </row>
    <row r="112" spans="2:17" ht="13" customHeight="1" x14ac:dyDescent="0.2">
      <c r="B112" s="135">
        <v>7</v>
      </c>
      <c r="C112" s="89" t="s">
        <v>14</v>
      </c>
      <c r="D112" s="89"/>
      <c r="E112" s="89"/>
      <c r="F112" s="89"/>
      <c r="G112" s="89"/>
      <c r="H112" s="89" t="s">
        <v>85</v>
      </c>
      <c r="I112" s="22"/>
      <c r="J112" s="90" t="s">
        <v>49</v>
      </c>
      <c r="K112" s="91">
        <v>10</v>
      </c>
      <c r="L112" s="91">
        <v>10</v>
      </c>
      <c r="M112" s="91">
        <v>10</v>
      </c>
      <c r="N112" s="91">
        <v>20</v>
      </c>
      <c r="O112" s="91">
        <v>15</v>
      </c>
      <c r="P112" s="7"/>
      <c r="Q112" s="7"/>
    </row>
    <row r="113" spans="2:17" ht="14" hidden="1" customHeight="1" x14ac:dyDescent="0.2">
      <c r="B113" s="84"/>
      <c r="C113" s="84"/>
      <c r="D113" s="85"/>
      <c r="E113" s="85"/>
      <c r="F113" s="85"/>
      <c r="G113" s="41"/>
      <c r="H113" s="41"/>
      <c r="I113" s="41"/>
      <c r="J113" t="s">
        <v>72</v>
      </c>
      <c r="K113" t="s">
        <v>73</v>
      </c>
      <c r="L113" t="s">
        <v>74</v>
      </c>
      <c r="M113" t="s">
        <v>75</v>
      </c>
      <c r="N113" t="s">
        <v>76</v>
      </c>
      <c r="O113" t="s">
        <v>77</v>
      </c>
      <c r="P113" s="7"/>
      <c r="Q113" s="7"/>
    </row>
    <row r="114" spans="2:17" ht="16" customHeight="1" x14ac:dyDescent="0.2">
      <c r="B114" s="134"/>
      <c r="C114" s="232"/>
      <c r="D114" s="233"/>
      <c r="E114" s="233"/>
      <c r="F114" s="233"/>
      <c r="G114" s="234"/>
      <c r="H114" s="232"/>
      <c r="I114" s="234"/>
      <c r="J114" s="216"/>
      <c r="K114" s="117"/>
      <c r="L114" s="117"/>
      <c r="M114" s="79"/>
      <c r="N114" s="75">
        <f>SUM(Tabelle374[[#This Row],[Spalte2]:[Spalte3]])</f>
        <v>0</v>
      </c>
      <c r="O114" s="117"/>
      <c r="P114" s="7"/>
      <c r="Q114" s="7"/>
    </row>
    <row r="115" spans="2:17" ht="16" customHeight="1" x14ac:dyDescent="0.2">
      <c r="B115" s="134"/>
      <c r="C115" s="232"/>
      <c r="D115" s="233"/>
      <c r="E115" s="233"/>
      <c r="F115" s="233"/>
      <c r="G115" s="234"/>
      <c r="H115" s="232"/>
      <c r="I115" s="234"/>
      <c r="J115" s="216"/>
      <c r="K115" s="117"/>
      <c r="L115" s="117"/>
      <c r="M115" s="79"/>
      <c r="N115" s="75">
        <f>SUM(Tabelle374[[#This Row],[Spalte2]:[Spalte3]])</f>
        <v>0</v>
      </c>
      <c r="O115" s="117"/>
      <c r="P115" s="7"/>
      <c r="Q115" s="7"/>
    </row>
    <row r="116" spans="2:17" ht="16" customHeight="1" x14ac:dyDescent="0.2">
      <c r="B116" s="134"/>
      <c r="C116" s="232"/>
      <c r="D116" s="233"/>
      <c r="E116" s="233"/>
      <c r="F116" s="233"/>
      <c r="G116" s="234"/>
      <c r="H116" s="232"/>
      <c r="I116" s="234"/>
      <c r="J116" s="216"/>
      <c r="K116" s="117"/>
      <c r="L116" s="117"/>
      <c r="M116" s="79"/>
      <c r="N116" s="75">
        <f>SUM(Tabelle374[[#This Row],[Spalte2]:[Spalte3]])</f>
        <v>0</v>
      </c>
      <c r="O116" s="117"/>
      <c r="P116" s="7"/>
      <c r="Q116" s="7"/>
    </row>
    <row r="117" spans="2:17" ht="16" customHeight="1" x14ac:dyDescent="0.2">
      <c r="B117" s="134"/>
      <c r="C117" s="232"/>
      <c r="D117" s="233"/>
      <c r="E117" s="233"/>
      <c r="F117" s="233"/>
      <c r="G117" s="234"/>
      <c r="H117" s="232"/>
      <c r="I117" s="234"/>
      <c r="J117" s="216"/>
      <c r="K117" s="117"/>
      <c r="L117" s="117"/>
      <c r="M117" s="79"/>
      <c r="N117" s="75">
        <f>SUM(Tabelle374[[#This Row],[Spalte2]:[Spalte3]])</f>
        <v>0</v>
      </c>
      <c r="O117" s="117"/>
      <c r="P117" s="7"/>
      <c r="Q117" s="7"/>
    </row>
    <row r="118" spans="2:17" ht="16" customHeight="1" x14ac:dyDescent="0.2">
      <c r="B118" s="134"/>
      <c r="C118" s="232"/>
      <c r="D118" s="233"/>
      <c r="E118" s="233"/>
      <c r="F118" s="233"/>
      <c r="G118" s="234"/>
      <c r="H118" s="232"/>
      <c r="I118" s="234"/>
      <c r="J118" s="216"/>
      <c r="K118" s="117"/>
      <c r="L118" s="117"/>
      <c r="M118" s="79"/>
      <c r="N118" s="75">
        <f>SUM(Tabelle374[[#This Row],[Spalte2]:[Spalte3]])</f>
        <v>0</v>
      </c>
      <c r="O118" s="117"/>
      <c r="P118" s="7"/>
      <c r="Q118" s="7"/>
    </row>
    <row r="119" spans="2:17" ht="16" customHeight="1" x14ac:dyDescent="0.2">
      <c r="B119" s="134"/>
      <c r="C119" s="232"/>
      <c r="D119" s="233"/>
      <c r="E119" s="233"/>
      <c r="F119" s="233"/>
      <c r="G119" s="234"/>
      <c r="H119" s="232"/>
      <c r="I119" s="234"/>
      <c r="J119" s="216"/>
      <c r="K119" s="117"/>
      <c r="L119" s="117"/>
      <c r="M119" s="79"/>
      <c r="N119" s="75">
        <f>SUM(Tabelle374[[#This Row],[Spalte2]:[Spalte3]])</f>
        <v>0</v>
      </c>
      <c r="O119" s="117"/>
      <c r="P119" s="7"/>
      <c r="Q119" s="7"/>
    </row>
    <row r="120" spans="2:17" ht="16" customHeight="1" x14ac:dyDescent="0.2">
      <c r="B120" s="134"/>
      <c r="C120" s="232"/>
      <c r="D120" s="233"/>
      <c r="E120" s="233"/>
      <c r="F120" s="233"/>
      <c r="G120" s="234"/>
      <c r="H120" s="232"/>
      <c r="I120" s="234"/>
      <c r="J120" s="216"/>
      <c r="K120" s="117"/>
      <c r="L120" s="117"/>
      <c r="M120" s="79"/>
      <c r="N120" s="75">
        <f>SUM(Tabelle374[[#This Row],[Spalte2]:[Spalte3]])</f>
        <v>0</v>
      </c>
      <c r="O120" s="117"/>
      <c r="P120" s="7"/>
      <c r="Q120" s="7"/>
    </row>
    <row r="121" spans="2:17" ht="16" customHeight="1" x14ac:dyDescent="0.2">
      <c r="B121" s="134"/>
      <c r="C121" s="232"/>
      <c r="D121" s="233"/>
      <c r="E121" s="233"/>
      <c r="F121" s="233"/>
      <c r="G121" s="234"/>
      <c r="H121" s="232"/>
      <c r="I121" s="234"/>
      <c r="J121" s="216"/>
      <c r="K121" s="117"/>
      <c r="L121" s="117"/>
      <c r="M121" s="79"/>
      <c r="N121" s="75">
        <f>SUM(Tabelle374[[#This Row],[Spalte2]:[Spalte3]])</f>
        <v>0</v>
      </c>
      <c r="O121" s="117"/>
      <c r="P121" s="7"/>
      <c r="Q121" s="7"/>
    </row>
    <row r="122" spans="2:17" ht="16" customHeight="1" x14ac:dyDescent="0.2">
      <c r="B122" s="134"/>
      <c r="C122" s="232"/>
      <c r="D122" s="233"/>
      <c r="E122" s="233"/>
      <c r="F122" s="233"/>
      <c r="G122" s="234"/>
      <c r="H122" s="232"/>
      <c r="I122" s="234"/>
      <c r="J122" s="216"/>
      <c r="K122" s="117"/>
      <c r="L122" s="117"/>
      <c r="M122" s="79"/>
      <c r="N122" s="75">
        <f>SUM(Tabelle374[[#This Row],[Spalte2]:[Spalte3]])</f>
        <v>0</v>
      </c>
      <c r="O122" s="117"/>
      <c r="P122" s="7"/>
      <c r="Q122" s="7"/>
    </row>
    <row r="123" spans="2:17" ht="16" customHeight="1" x14ac:dyDescent="0.2">
      <c r="B123" s="134"/>
      <c r="C123" s="232"/>
      <c r="D123" s="233"/>
      <c r="E123" s="233"/>
      <c r="F123" s="233"/>
      <c r="G123" s="234"/>
      <c r="H123" s="232"/>
      <c r="I123" s="234"/>
      <c r="J123" s="216"/>
      <c r="K123" s="117"/>
      <c r="L123" s="117"/>
      <c r="M123" s="79"/>
      <c r="N123" s="75">
        <f>SUM(Tabelle374[[#This Row],[Spalte2]:[Spalte3]])</f>
        <v>0</v>
      </c>
      <c r="O123" s="117"/>
      <c r="P123" s="7"/>
      <c r="Q123" s="7"/>
    </row>
    <row r="124" spans="2:17" ht="16" customHeight="1" x14ac:dyDescent="0.2">
      <c r="B124" s="134"/>
      <c r="C124" s="232"/>
      <c r="D124" s="233"/>
      <c r="E124" s="233"/>
      <c r="F124" s="233"/>
      <c r="G124" s="234"/>
      <c r="H124" s="232"/>
      <c r="I124" s="234"/>
      <c r="J124" s="216"/>
      <c r="K124" s="117"/>
      <c r="L124" s="117"/>
      <c r="M124" s="79"/>
      <c r="N124" s="75">
        <f>SUM(Tabelle374[[#This Row],[Spalte2]:[Spalte3]])</f>
        <v>0</v>
      </c>
      <c r="O124" s="117"/>
      <c r="P124" s="7"/>
      <c r="Q124" s="7"/>
    </row>
    <row r="125" spans="2:17" ht="16" customHeight="1" x14ac:dyDescent="0.2">
      <c r="B125" s="134"/>
      <c r="C125" s="232"/>
      <c r="D125" s="233"/>
      <c r="E125" s="233"/>
      <c r="F125" s="233"/>
      <c r="G125" s="234"/>
      <c r="H125" s="232"/>
      <c r="I125" s="234"/>
      <c r="J125" s="216"/>
      <c r="K125" s="117"/>
      <c r="L125" s="117"/>
      <c r="M125" s="79"/>
      <c r="N125" s="75">
        <f>SUM(Tabelle374[[#This Row],[Spalte2]:[Spalte3]])</f>
        <v>0</v>
      </c>
      <c r="O125" s="117"/>
      <c r="P125" s="7"/>
      <c r="Q125" s="7"/>
    </row>
    <row r="126" spans="2:17" ht="16" customHeight="1" x14ac:dyDescent="0.2">
      <c r="B126" s="134"/>
      <c r="C126" s="232"/>
      <c r="D126" s="233"/>
      <c r="E126" s="233"/>
      <c r="F126" s="233"/>
      <c r="G126" s="234"/>
      <c r="H126" s="232"/>
      <c r="I126" s="234"/>
      <c r="J126" s="216"/>
      <c r="K126" s="117"/>
      <c r="L126" s="117"/>
      <c r="M126" s="79"/>
      <c r="N126" s="75">
        <f>SUM(Tabelle374[[#This Row],[Spalte2]:[Spalte3]])</f>
        <v>0</v>
      </c>
      <c r="O126" s="117"/>
      <c r="P126" s="7"/>
      <c r="Q126" s="7"/>
    </row>
    <row r="127" spans="2:17" ht="16" customHeight="1" x14ac:dyDescent="0.2">
      <c r="B127" s="134"/>
      <c r="C127" s="232"/>
      <c r="D127" s="233"/>
      <c r="E127" s="233"/>
      <c r="F127" s="233"/>
      <c r="G127" s="234"/>
      <c r="H127" s="232"/>
      <c r="I127" s="234"/>
      <c r="J127" s="216"/>
      <c r="K127" s="117"/>
      <c r="L127" s="117"/>
      <c r="M127" s="79"/>
      <c r="N127" s="75">
        <f>SUM(Tabelle374[[#This Row],[Spalte2]:[Spalte3]])</f>
        <v>0</v>
      </c>
      <c r="O127" s="117"/>
      <c r="P127" s="7"/>
      <c r="Q127" s="7"/>
    </row>
    <row r="128" spans="2:17" ht="16" customHeight="1" x14ac:dyDescent="0.2">
      <c r="B128" s="134"/>
      <c r="C128" s="232"/>
      <c r="D128" s="233"/>
      <c r="E128" s="233"/>
      <c r="F128" s="233"/>
      <c r="G128" s="234"/>
      <c r="H128" s="232"/>
      <c r="I128" s="234"/>
      <c r="J128" s="216"/>
      <c r="K128" s="117"/>
      <c r="L128" s="117"/>
      <c r="M128" s="79"/>
      <c r="N128" s="75">
        <f>SUM(Tabelle374[[#This Row],[Spalte2]:[Spalte3]])</f>
        <v>0</v>
      </c>
      <c r="O128" s="117"/>
      <c r="P128" s="7"/>
      <c r="Q128" s="7"/>
    </row>
    <row r="129" spans="2:17" ht="16" customHeight="1" x14ac:dyDescent="0.2">
      <c r="B129" s="134"/>
      <c r="C129" s="232"/>
      <c r="D129" s="233"/>
      <c r="E129" s="233"/>
      <c r="F129" s="233"/>
      <c r="G129" s="234"/>
      <c r="H129" s="232"/>
      <c r="I129" s="234"/>
      <c r="J129" s="216"/>
      <c r="K129" s="117"/>
      <c r="L129" s="117"/>
      <c r="M129" s="79"/>
      <c r="N129" s="75">
        <f>SUM(Tabelle374[[#This Row],[Spalte2]:[Spalte3]])</f>
        <v>0</v>
      </c>
      <c r="O129" s="117"/>
      <c r="P129" s="7"/>
      <c r="Q129" s="7"/>
    </row>
    <row r="130" spans="2:17" ht="16" customHeight="1" x14ac:dyDescent="0.2">
      <c r="B130" s="134"/>
      <c r="C130" s="232"/>
      <c r="D130" s="233"/>
      <c r="E130" s="233"/>
      <c r="F130" s="233"/>
      <c r="G130" s="234"/>
      <c r="H130" s="232"/>
      <c r="I130" s="234"/>
      <c r="J130" s="216"/>
      <c r="K130" s="117"/>
      <c r="L130" s="117"/>
      <c r="M130" s="79"/>
      <c r="N130" s="75">
        <f>SUM(Tabelle374[[#This Row],[Spalte2]:[Spalte3]])</f>
        <v>0</v>
      </c>
      <c r="O130" s="117"/>
      <c r="P130" s="7"/>
      <c r="Q130" s="7"/>
    </row>
    <row r="131" spans="2:17" ht="16" customHeight="1" x14ac:dyDescent="0.2">
      <c r="B131" s="134"/>
      <c r="C131" s="232"/>
      <c r="D131" s="233"/>
      <c r="E131" s="233"/>
      <c r="F131" s="233"/>
      <c r="G131" s="234"/>
      <c r="H131" s="232"/>
      <c r="I131" s="234"/>
      <c r="J131" s="216"/>
      <c r="K131" s="117"/>
      <c r="L131" s="117"/>
      <c r="M131" s="79"/>
      <c r="N131" s="75">
        <f>SUM(Tabelle374[[#This Row],[Spalte2]:[Spalte3]])</f>
        <v>0</v>
      </c>
      <c r="O131" s="117"/>
      <c r="P131" s="7"/>
      <c r="Q131" s="7"/>
    </row>
    <row r="132" spans="2:17" ht="16" customHeight="1" x14ac:dyDescent="0.2">
      <c r="B132" s="134"/>
      <c r="C132" s="232"/>
      <c r="D132" s="233"/>
      <c r="E132" s="233"/>
      <c r="F132" s="233"/>
      <c r="G132" s="234"/>
      <c r="H132" s="232"/>
      <c r="I132" s="234"/>
      <c r="J132" s="216"/>
      <c r="K132" s="117"/>
      <c r="L132" s="117"/>
      <c r="M132" s="79"/>
      <c r="N132" s="75">
        <f>SUM(Tabelle374[[#This Row],[Spalte2]:[Spalte3]])</f>
        <v>0</v>
      </c>
      <c r="O132" s="117"/>
      <c r="P132" s="7"/>
      <c r="Q132" s="7"/>
    </row>
    <row r="133" spans="2:17" ht="16" customHeight="1" x14ac:dyDescent="0.2">
      <c r="B133" s="134"/>
      <c r="C133" s="232"/>
      <c r="D133" s="233"/>
      <c r="E133" s="233"/>
      <c r="F133" s="233"/>
      <c r="G133" s="234"/>
      <c r="H133" s="232"/>
      <c r="I133" s="234"/>
      <c r="J133" s="216"/>
      <c r="K133" s="117"/>
      <c r="L133" s="117"/>
      <c r="M133" s="79"/>
      <c r="N133" s="75">
        <f>SUM(Tabelle374[[#This Row],[Spalte2]:[Spalte3]])</f>
        <v>0</v>
      </c>
      <c r="O133" s="117"/>
      <c r="P133" s="7"/>
      <c r="Q133" s="7"/>
    </row>
    <row r="134" spans="2:17" ht="16" customHeight="1" x14ac:dyDescent="0.2">
      <c r="B134" s="134"/>
      <c r="C134" s="232"/>
      <c r="D134" s="233"/>
      <c r="E134" s="233"/>
      <c r="F134" s="233"/>
      <c r="G134" s="234"/>
      <c r="H134" s="232"/>
      <c r="I134" s="234"/>
      <c r="J134" s="216"/>
      <c r="K134" s="117"/>
      <c r="L134" s="117"/>
      <c r="M134" s="79"/>
      <c r="N134" s="75">
        <f>SUM(Tabelle374[[#This Row],[Spalte2]:[Spalte3]])</f>
        <v>0</v>
      </c>
      <c r="O134" s="117"/>
      <c r="P134" s="7"/>
      <c r="Q134" s="7"/>
    </row>
    <row r="135" spans="2:17" ht="16" customHeight="1" x14ac:dyDescent="0.2">
      <c r="B135" s="134"/>
      <c r="C135" s="232"/>
      <c r="D135" s="233"/>
      <c r="E135" s="233"/>
      <c r="F135" s="233"/>
      <c r="G135" s="234"/>
      <c r="H135" s="232"/>
      <c r="I135" s="234"/>
      <c r="J135" s="216"/>
      <c r="K135" s="117"/>
      <c r="L135" s="117"/>
      <c r="M135" s="79"/>
      <c r="N135" s="75">
        <f>SUM(Tabelle374[[#This Row],[Spalte2]:[Spalte3]])</f>
        <v>0</v>
      </c>
      <c r="O135" s="117"/>
      <c r="P135" s="7"/>
      <c r="Q135" s="7"/>
    </row>
    <row r="136" spans="2:17" ht="16" customHeight="1" x14ac:dyDescent="0.2">
      <c r="B136" s="134"/>
      <c r="C136" s="232"/>
      <c r="D136" s="233"/>
      <c r="E136" s="233"/>
      <c r="F136" s="233"/>
      <c r="G136" s="234"/>
      <c r="H136" s="232"/>
      <c r="I136" s="234"/>
      <c r="J136" s="216"/>
      <c r="K136" s="117"/>
      <c r="L136" s="117"/>
      <c r="M136" s="79"/>
      <c r="N136" s="75">
        <f>SUM(Tabelle374[[#This Row],[Spalte2]:[Spalte3]])</f>
        <v>0</v>
      </c>
      <c r="O136" s="117"/>
      <c r="P136" s="7"/>
      <c r="Q136" s="7"/>
    </row>
    <row r="137" spans="2:17" ht="16" customHeight="1" x14ac:dyDescent="0.2">
      <c r="B137" s="134"/>
      <c r="C137" s="232"/>
      <c r="D137" s="233"/>
      <c r="E137" s="233"/>
      <c r="F137" s="233"/>
      <c r="G137" s="234"/>
      <c r="H137" s="232"/>
      <c r="I137" s="234"/>
      <c r="J137" s="216"/>
      <c r="K137" s="117"/>
      <c r="L137" s="117"/>
      <c r="M137" s="79"/>
      <c r="N137" s="75">
        <f>SUM(Tabelle374[[#This Row],[Spalte2]:[Spalte3]])</f>
        <v>0</v>
      </c>
      <c r="O137" s="117"/>
      <c r="P137" s="7"/>
      <c r="Q137" s="7"/>
    </row>
    <row r="138" spans="2:17" ht="16" customHeight="1" x14ac:dyDescent="0.2">
      <c r="B138" s="134"/>
      <c r="C138" s="240"/>
      <c r="D138" s="242"/>
      <c r="E138" s="242"/>
      <c r="F138" s="242"/>
      <c r="G138" s="241"/>
      <c r="H138" s="240"/>
      <c r="I138" s="241"/>
      <c r="J138" s="216"/>
      <c r="K138" s="117"/>
      <c r="L138" s="117"/>
      <c r="M138" s="80"/>
      <c r="N138" s="76">
        <f>SUM(Tabelle374[[#This Row],[Spalte2]:[Spalte3]])</f>
        <v>0</v>
      </c>
      <c r="O138" s="117"/>
      <c r="P138" s="7"/>
      <c r="Q138" s="7"/>
    </row>
    <row r="139" spans="2:17" ht="16" customHeight="1" x14ac:dyDescent="0.2">
      <c r="B139" s="175" t="s">
        <v>23</v>
      </c>
      <c r="C139" s="175"/>
      <c r="D139" s="175"/>
      <c r="E139" s="175"/>
      <c r="F139" s="175"/>
      <c r="G139" s="176"/>
      <c r="H139" s="176"/>
      <c r="I139" s="176"/>
      <c r="J139" s="177"/>
      <c r="K139" s="178">
        <f>SUBTOTAL(109,Tabelle374[Spalte2])</f>
        <v>0</v>
      </c>
      <c r="L139" s="178">
        <f>SUBTOTAL(109,Tabelle374[Spalte3])</f>
        <v>0</v>
      </c>
      <c r="M139" s="178">
        <f>SUBTOTAL(109,Tabelle374[Spalte4])</f>
        <v>0</v>
      </c>
      <c r="N139" s="178">
        <f>SUM(Tabelle374[Spalte5])</f>
        <v>0</v>
      </c>
      <c r="O139" s="178">
        <f>SUBTOTAL(109,Tabelle374[Spalte6])</f>
        <v>0</v>
      </c>
      <c r="P139" s="7"/>
      <c r="Q139" s="7"/>
    </row>
    <row r="140" spans="2:17" ht="13" customHeight="1" x14ac:dyDescent="0.2">
      <c r="B140" s="111" t="s">
        <v>79</v>
      </c>
      <c r="C140" s="111"/>
      <c r="D140" s="111"/>
      <c r="E140" s="111"/>
      <c r="F140" s="111"/>
      <c r="G140" s="111"/>
      <c r="H140" s="111"/>
      <c r="I140" s="111"/>
      <c r="J140" s="111"/>
      <c r="K140" s="112">
        <f>Tabelle37[[#Totals],[Spalte2]]</f>
        <v>0</v>
      </c>
      <c r="L140" s="112">
        <f>Tabelle37[[#Totals],[Spalte3]]</f>
        <v>0</v>
      </c>
      <c r="M140" s="112">
        <f>Tabelle37[[#Totals],[Spalte4]]</f>
        <v>0</v>
      </c>
      <c r="N140" s="112">
        <f>Tabelle37[[#Totals],[Spalte5]]</f>
        <v>0</v>
      </c>
      <c r="O140" s="112">
        <f>Tabelle37[[#Totals],[Spalte6]]</f>
        <v>0</v>
      </c>
      <c r="P140" s="7"/>
      <c r="Q140" s="7"/>
    </row>
    <row r="141" spans="2:17" ht="13" customHeight="1" x14ac:dyDescent="0.2">
      <c r="B141" s="111" t="s">
        <v>80</v>
      </c>
      <c r="C141" s="111"/>
      <c r="D141" s="111"/>
      <c r="E141" s="111"/>
      <c r="F141" s="111"/>
      <c r="G141" s="111"/>
      <c r="H141" s="111"/>
      <c r="I141" s="111"/>
      <c r="J141" s="111"/>
      <c r="K141" s="113">
        <f>Tabelle374[[#Totals],[Spalte2]]-K140</f>
        <v>0</v>
      </c>
      <c r="L141" s="113">
        <f>Tabelle374[[#Totals],[Spalte3]]-L140</f>
        <v>0</v>
      </c>
      <c r="M141" s="113">
        <f>Tabelle374[[#Totals],[Spalte4]]-M140</f>
        <v>0</v>
      </c>
      <c r="N141" s="113">
        <f>Tabelle374[[#Totals],[Spalte5]]-N140</f>
        <v>0</v>
      </c>
      <c r="O141" s="113">
        <f>Tabelle374[[#Totals],[Spalte6]]-O140</f>
        <v>0</v>
      </c>
      <c r="P141" s="7"/>
      <c r="Q141" s="7"/>
    </row>
    <row r="142" spans="2:17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7"/>
      <c r="Q142" s="7"/>
    </row>
    <row r="143" spans="2:17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7"/>
      <c r="Q143" s="7"/>
    </row>
    <row r="144" spans="2:17" x14ac:dyDescent="0.2">
      <c r="B144" s="2" t="s">
        <v>99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7"/>
      <c r="Q144" s="7"/>
    </row>
    <row r="145" spans="2:17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7"/>
      <c r="Q145" s="7"/>
    </row>
    <row r="146" spans="2:17" x14ac:dyDescent="0.2">
      <c r="B146" s="107" t="s">
        <v>1</v>
      </c>
      <c r="C146" s="9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7"/>
      <c r="Q146" s="7"/>
    </row>
    <row r="147" spans="2:17" ht="34" customHeight="1" x14ac:dyDescent="0.2">
      <c r="B147" s="213" t="s">
        <v>88</v>
      </c>
      <c r="C147" s="104" t="s">
        <v>10</v>
      </c>
      <c r="D147" s="104"/>
      <c r="E147" s="104"/>
      <c r="F147" s="104"/>
      <c r="G147" s="104"/>
      <c r="H147" s="104" t="s">
        <v>81</v>
      </c>
      <c r="J147" s="102" t="s">
        <v>57</v>
      </c>
      <c r="K147" s="172" t="s">
        <v>58</v>
      </c>
      <c r="L147" s="172" t="s">
        <v>55</v>
      </c>
      <c r="M147" s="48" t="s">
        <v>67</v>
      </c>
      <c r="N147" s="172" t="s">
        <v>54</v>
      </c>
      <c r="O147" s="172" t="s">
        <v>53</v>
      </c>
      <c r="P147" s="7"/>
      <c r="Q147" s="7"/>
    </row>
    <row r="148" spans="2:17" x14ac:dyDescent="0.2">
      <c r="B148" s="12"/>
      <c r="C148" s="12"/>
      <c r="D148" s="20"/>
      <c r="E148" s="20"/>
      <c r="F148" s="20"/>
      <c r="G148" s="15"/>
      <c r="H148" s="15"/>
      <c r="I148" s="15"/>
      <c r="J148" s="25"/>
      <c r="K148" s="173" t="s">
        <v>52</v>
      </c>
      <c r="L148" s="173" t="s">
        <v>52</v>
      </c>
      <c r="M148" s="173" t="s">
        <v>52</v>
      </c>
      <c r="N148" s="173" t="s">
        <v>52</v>
      </c>
      <c r="O148" s="173" t="s">
        <v>52</v>
      </c>
      <c r="P148" s="7"/>
      <c r="Q148" s="7"/>
    </row>
    <row r="149" spans="2:17" ht="13" customHeight="1" x14ac:dyDescent="0.2">
      <c r="B149" s="136">
        <v>15</v>
      </c>
      <c r="C149" s="27" t="s">
        <v>15</v>
      </c>
      <c r="D149" s="17"/>
      <c r="E149" s="17"/>
      <c r="F149" s="17"/>
      <c r="G149" s="114"/>
      <c r="H149" s="114" t="s">
        <v>86</v>
      </c>
      <c r="I149" s="21"/>
      <c r="J149" s="29" t="s">
        <v>50</v>
      </c>
      <c r="K149" s="30">
        <v>10</v>
      </c>
      <c r="L149" s="30"/>
      <c r="M149" s="30"/>
      <c r="N149" s="30">
        <v>10</v>
      </c>
      <c r="O149" s="30">
        <v>5</v>
      </c>
      <c r="P149" s="7"/>
      <c r="Q149" s="7"/>
    </row>
    <row r="150" spans="2:17" ht="13" customHeight="1" x14ac:dyDescent="0.2">
      <c r="B150" s="137">
        <v>19</v>
      </c>
      <c r="C150" s="93" t="s">
        <v>16</v>
      </c>
      <c r="D150" s="89"/>
      <c r="E150" s="89"/>
      <c r="F150" s="89"/>
      <c r="G150" s="89"/>
      <c r="H150" s="89" t="s">
        <v>83</v>
      </c>
      <c r="I150" s="22"/>
      <c r="J150" s="94" t="s">
        <v>49</v>
      </c>
      <c r="K150" s="95">
        <v>10</v>
      </c>
      <c r="L150" s="95">
        <v>10</v>
      </c>
      <c r="M150" s="95">
        <v>10</v>
      </c>
      <c r="N150" s="95">
        <v>20</v>
      </c>
      <c r="O150" s="95">
        <v>15</v>
      </c>
      <c r="P150" s="7"/>
      <c r="Q150" s="7"/>
    </row>
    <row r="151" spans="2:17" ht="14" hidden="1" customHeight="1" x14ac:dyDescent="0.2">
      <c r="B151" s="84"/>
      <c r="C151" s="84"/>
      <c r="D151" s="85"/>
      <c r="E151" s="85"/>
      <c r="F151" s="85"/>
      <c r="G151" s="41"/>
      <c r="H151" s="89" t="s">
        <v>83</v>
      </c>
      <c r="I151" s="41"/>
      <c r="J151" t="s">
        <v>72</v>
      </c>
      <c r="K151" t="s">
        <v>73</v>
      </c>
      <c r="L151" t="s">
        <v>74</v>
      </c>
      <c r="M151" t="s">
        <v>75</v>
      </c>
      <c r="N151" t="s">
        <v>76</v>
      </c>
      <c r="O151" t="s">
        <v>77</v>
      </c>
      <c r="P151" s="7"/>
      <c r="Q151" s="7"/>
    </row>
    <row r="152" spans="2:17" ht="16" customHeight="1" x14ac:dyDescent="0.2">
      <c r="B152" s="134"/>
      <c r="C152" s="232"/>
      <c r="D152" s="233"/>
      <c r="E152" s="233"/>
      <c r="F152" s="233"/>
      <c r="G152" s="234"/>
      <c r="H152" s="243"/>
      <c r="I152" s="244"/>
      <c r="J152" s="216"/>
      <c r="K152" s="117"/>
      <c r="L152" s="117"/>
      <c r="M152" s="79"/>
      <c r="N152" s="75">
        <f>SUM(Tabelle363[[#This Row],[Spalte2]:[Spalte3]])</f>
        <v>0</v>
      </c>
      <c r="O152" s="117"/>
      <c r="P152" s="7"/>
      <c r="Q152" s="7"/>
    </row>
    <row r="153" spans="2:17" ht="16" customHeight="1" x14ac:dyDescent="0.2">
      <c r="B153" s="134"/>
      <c r="C153" s="232"/>
      <c r="D153" s="233"/>
      <c r="E153" s="233"/>
      <c r="F153" s="233"/>
      <c r="G153" s="234"/>
      <c r="H153" s="232"/>
      <c r="I153" s="234"/>
      <c r="J153" s="216"/>
      <c r="K153" s="117"/>
      <c r="L153" s="117"/>
      <c r="M153" s="79"/>
      <c r="N153" s="75">
        <f>SUM(Tabelle363[[#This Row],[Spalte2]:[Spalte3]])</f>
        <v>0</v>
      </c>
      <c r="O153" s="117"/>
      <c r="P153" s="7"/>
      <c r="Q153" s="7"/>
    </row>
    <row r="154" spans="2:17" ht="16" customHeight="1" x14ac:dyDescent="0.2">
      <c r="B154" s="134"/>
      <c r="C154" s="232"/>
      <c r="D154" s="233"/>
      <c r="E154" s="233"/>
      <c r="F154" s="233"/>
      <c r="G154" s="234"/>
      <c r="H154" s="232"/>
      <c r="I154" s="234"/>
      <c r="J154" s="216"/>
      <c r="K154" s="117"/>
      <c r="L154" s="117"/>
      <c r="M154" s="79"/>
      <c r="N154" s="75">
        <f>SUM(Tabelle363[[#This Row],[Spalte2]:[Spalte3]])</f>
        <v>0</v>
      </c>
      <c r="O154" s="117"/>
      <c r="P154" s="7"/>
      <c r="Q154" s="7"/>
    </row>
    <row r="155" spans="2:17" ht="16" customHeight="1" x14ac:dyDescent="0.2">
      <c r="B155" s="134"/>
      <c r="C155" s="232"/>
      <c r="D155" s="233"/>
      <c r="E155" s="233"/>
      <c r="F155" s="233"/>
      <c r="G155" s="234"/>
      <c r="H155" s="232"/>
      <c r="I155" s="234"/>
      <c r="J155" s="216"/>
      <c r="K155" s="117"/>
      <c r="L155" s="117"/>
      <c r="M155" s="79"/>
      <c r="N155" s="75">
        <f>SUM(Tabelle363[[#This Row],[Spalte2]:[Spalte3]])</f>
        <v>0</v>
      </c>
      <c r="O155" s="117"/>
      <c r="P155" s="7"/>
      <c r="Q155" s="7"/>
    </row>
    <row r="156" spans="2:17" ht="16" customHeight="1" x14ac:dyDescent="0.2">
      <c r="B156" s="134"/>
      <c r="C156" s="232"/>
      <c r="D156" s="233"/>
      <c r="E156" s="233"/>
      <c r="F156" s="233"/>
      <c r="G156" s="234"/>
      <c r="H156" s="232"/>
      <c r="I156" s="234"/>
      <c r="J156" s="216"/>
      <c r="K156" s="117"/>
      <c r="L156" s="117"/>
      <c r="M156" s="79"/>
      <c r="N156" s="75">
        <f>SUM(Tabelle363[[#This Row],[Spalte2]:[Spalte3]])</f>
        <v>0</v>
      </c>
      <c r="O156" s="117"/>
      <c r="P156" s="7"/>
      <c r="Q156" s="7"/>
    </row>
    <row r="157" spans="2:17" ht="16" customHeight="1" x14ac:dyDescent="0.2">
      <c r="B157" s="134"/>
      <c r="C157" s="232"/>
      <c r="D157" s="233"/>
      <c r="E157" s="233"/>
      <c r="F157" s="233"/>
      <c r="G157" s="234"/>
      <c r="H157" s="232"/>
      <c r="I157" s="234"/>
      <c r="J157" s="216"/>
      <c r="K157" s="117"/>
      <c r="L157" s="117"/>
      <c r="M157" s="79"/>
      <c r="N157" s="75">
        <f>SUM(Tabelle363[[#This Row],[Spalte2]:[Spalte3]])</f>
        <v>0</v>
      </c>
      <c r="O157" s="117"/>
      <c r="P157" s="7"/>
      <c r="Q157" s="7"/>
    </row>
    <row r="158" spans="2:17" ht="16" customHeight="1" x14ac:dyDescent="0.2">
      <c r="B158" s="134"/>
      <c r="C158" s="232"/>
      <c r="D158" s="233"/>
      <c r="E158" s="233"/>
      <c r="F158" s="233"/>
      <c r="G158" s="234"/>
      <c r="H158" s="232"/>
      <c r="I158" s="234"/>
      <c r="J158" s="216"/>
      <c r="K158" s="117"/>
      <c r="L158" s="117"/>
      <c r="M158" s="79"/>
      <c r="N158" s="75">
        <f>SUM(Tabelle363[[#This Row],[Spalte2]:[Spalte3]])</f>
        <v>0</v>
      </c>
      <c r="O158" s="117"/>
      <c r="P158" s="7"/>
      <c r="Q158" s="7"/>
    </row>
    <row r="159" spans="2:17" ht="16" customHeight="1" x14ac:dyDescent="0.2">
      <c r="B159" s="134"/>
      <c r="C159" s="232"/>
      <c r="D159" s="233"/>
      <c r="E159" s="233"/>
      <c r="F159" s="233"/>
      <c r="G159" s="234"/>
      <c r="H159" s="232"/>
      <c r="I159" s="234"/>
      <c r="J159" s="216"/>
      <c r="K159" s="117"/>
      <c r="L159" s="117"/>
      <c r="M159" s="79"/>
      <c r="N159" s="75">
        <f>SUM(Tabelle363[[#This Row],[Spalte2]:[Spalte3]])</f>
        <v>0</v>
      </c>
      <c r="O159" s="117"/>
      <c r="P159" s="7"/>
      <c r="Q159" s="7"/>
    </row>
    <row r="160" spans="2:17" ht="16" customHeight="1" x14ac:dyDescent="0.2">
      <c r="B160" s="134"/>
      <c r="C160" s="232"/>
      <c r="D160" s="233"/>
      <c r="E160" s="233"/>
      <c r="F160" s="233"/>
      <c r="G160" s="234"/>
      <c r="H160" s="232"/>
      <c r="I160" s="234"/>
      <c r="J160" s="216"/>
      <c r="K160" s="117"/>
      <c r="L160" s="117"/>
      <c r="M160" s="79"/>
      <c r="N160" s="75">
        <f>SUM(Tabelle363[[#This Row],[Spalte2]:[Spalte3]])</f>
        <v>0</v>
      </c>
      <c r="O160" s="117"/>
      <c r="P160" s="7"/>
      <c r="Q160" s="7"/>
    </row>
    <row r="161" spans="2:17" ht="16" customHeight="1" x14ac:dyDescent="0.2">
      <c r="B161" s="134"/>
      <c r="C161" s="232"/>
      <c r="D161" s="233"/>
      <c r="E161" s="233"/>
      <c r="F161" s="233"/>
      <c r="G161" s="234"/>
      <c r="H161" s="232"/>
      <c r="I161" s="234"/>
      <c r="J161" s="216"/>
      <c r="K161" s="117"/>
      <c r="L161" s="117"/>
      <c r="M161" s="79"/>
      <c r="N161" s="75">
        <f>SUM(Tabelle363[[#This Row],[Spalte2]:[Spalte3]])</f>
        <v>0</v>
      </c>
      <c r="O161" s="117"/>
      <c r="P161" s="7"/>
      <c r="Q161" s="7"/>
    </row>
    <row r="162" spans="2:17" ht="16" customHeight="1" x14ac:dyDescent="0.2">
      <c r="B162" s="134"/>
      <c r="C162" s="232"/>
      <c r="D162" s="233"/>
      <c r="E162" s="233"/>
      <c r="F162" s="233"/>
      <c r="G162" s="234"/>
      <c r="H162" s="232"/>
      <c r="I162" s="234"/>
      <c r="J162" s="216"/>
      <c r="K162" s="117"/>
      <c r="L162" s="117"/>
      <c r="M162" s="79"/>
      <c r="N162" s="75">
        <f>SUM(Tabelle363[[#This Row],[Spalte2]:[Spalte3]])</f>
        <v>0</v>
      </c>
      <c r="O162" s="117"/>
      <c r="P162" s="7"/>
      <c r="Q162" s="7"/>
    </row>
    <row r="163" spans="2:17" ht="16" customHeight="1" x14ac:dyDescent="0.2">
      <c r="B163" s="134"/>
      <c r="C163" s="232"/>
      <c r="D163" s="233"/>
      <c r="E163" s="233"/>
      <c r="F163" s="233"/>
      <c r="G163" s="234"/>
      <c r="H163" s="232"/>
      <c r="I163" s="234"/>
      <c r="J163" s="216"/>
      <c r="K163" s="117"/>
      <c r="L163" s="117"/>
      <c r="M163" s="79"/>
      <c r="N163" s="75">
        <f>SUM(Tabelle363[[#This Row],[Spalte2]:[Spalte3]])</f>
        <v>0</v>
      </c>
      <c r="O163" s="117"/>
      <c r="P163" s="7"/>
      <c r="Q163" s="7"/>
    </row>
    <row r="164" spans="2:17" ht="16" customHeight="1" x14ac:dyDescent="0.2">
      <c r="B164" s="134"/>
      <c r="C164" s="232"/>
      <c r="D164" s="233"/>
      <c r="E164" s="233"/>
      <c r="F164" s="233"/>
      <c r="G164" s="234"/>
      <c r="H164" s="232"/>
      <c r="I164" s="234"/>
      <c r="J164" s="216"/>
      <c r="K164" s="117"/>
      <c r="L164" s="117"/>
      <c r="M164" s="79"/>
      <c r="N164" s="75">
        <f>SUM(Tabelle363[[#This Row],[Spalte2]:[Spalte3]])</f>
        <v>0</v>
      </c>
      <c r="O164" s="117"/>
      <c r="P164" s="7"/>
      <c r="Q164" s="7"/>
    </row>
    <row r="165" spans="2:17" ht="16" customHeight="1" x14ac:dyDescent="0.2">
      <c r="B165" s="134"/>
      <c r="C165" s="232"/>
      <c r="D165" s="233"/>
      <c r="E165" s="233"/>
      <c r="F165" s="233"/>
      <c r="G165" s="234"/>
      <c r="H165" s="232"/>
      <c r="I165" s="234"/>
      <c r="J165" s="216"/>
      <c r="K165" s="117"/>
      <c r="L165" s="117"/>
      <c r="M165" s="79"/>
      <c r="N165" s="75">
        <f>SUM(Tabelle363[[#This Row],[Spalte2]:[Spalte3]])</f>
        <v>0</v>
      </c>
      <c r="O165" s="117"/>
      <c r="P165" s="7"/>
      <c r="Q165" s="7"/>
    </row>
    <row r="166" spans="2:17" ht="16" customHeight="1" x14ac:dyDescent="0.2">
      <c r="B166" s="134"/>
      <c r="C166" s="232"/>
      <c r="D166" s="233"/>
      <c r="E166" s="233"/>
      <c r="F166" s="233"/>
      <c r="G166" s="234"/>
      <c r="H166" s="232"/>
      <c r="I166" s="234"/>
      <c r="J166" s="216"/>
      <c r="K166" s="117"/>
      <c r="L166" s="117"/>
      <c r="M166" s="79"/>
      <c r="N166" s="75">
        <f>SUM(Tabelle363[[#This Row],[Spalte2]:[Spalte3]])</f>
        <v>0</v>
      </c>
      <c r="O166" s="117"/>
      <c r="P166" s="7"/>
      <c r="Q166" s="7"/>
    </row>
    <row r="167" spans="2:17" ht="16" customHeight="1" x14ac:dyDescent="0.2">
      <c r="B167" s="134"/>
      <c r="C167" s="232"/>
      <c r="D167" s="233"/>
      <c r="E167" s="233"/>
      <c r="F167" s="233"/>
      <c r="G167" s="234"/>
      <c r="H167" s="232"/>
      <c r="I167" s="234"/>
      <c r="J167" s="216"/>
      <c r="K167" s="117"/>
      <c r="L167" s="117"/>
      <c r="M167" s="79"/>
      <c r="N167" s="75">
        <f>SUM(Tabelle363[[#This Row],[Spalte2]:[Spalte3]])</f>
        <v>0</v>
      </c>
      <c r="O167" s="117"/>
      <c r="P167" s="7"/>
      <c r="Q167" s="7"/>
    </row>
    <row r="168" spans="2:17" ht="16" customHeight="1" x14ac:dyDescent="0.2">
      <c r="B168" s="134"/>
      <c r="C168" s="232"/>
      <c r="D168" s="233"/>
      <c r="E168" s="233"/>
      <c r="F168" s="233"/>
      <c r="G168" s="234"/>
      <c r="H168" s="232"/>
      <c r="I168" s="234"/>
      <c r="J168" s="216"/>
      <c r="K168" s="117"/>
      <c r="L168" s="117"/>
      <c r="M168" s="79"/>
      <c r="N168" s="75">
        <f>SUM(Tabelle363[[#This Row],[Spalte2]:[Spalte3]])</f>
        <v>0</v>
      </c>
      <c r="O168" s="117"/>
      <c r="P168" s="7"/>
      <c r="Q168" s="7"/>
    </row>
    <row r="169" spans="2:17" ht="16" customHeight="1" x14ac:dyDescent="0.2">
      <c r="B169" s="134"/>
      <c r="C169" s="232"/>
      <c r="D169" s="233"/>
      <c r="E169" s="233"/>
      <c r="F169" s="233"/>
      <c r="G169" s="234"/>
      <c r="H169" s="232"/>
      <c r="I169" s="234"/>
      <c r="J169" s="216"/>
      <c r="K169" s="117"/>
      <c r="L169" s="117"/>
      <c r="M169" s="79"/>
      <c r="N169" s="75">
        <f>SUM(Tabelle363[[#This Row],[Spalte2]:[Spalte3]])</f>
        <v>0</v>
      </c>
      <c r="O169" s="117"/>
      <c r="P169" s="7"/>
      <c r="Q169" s="7"/>
    </row>
    <row r="170" spans="2:17" ht="16" customHeight="1" x14ac:dyDescent="0.2">
      <c r="B170" s="134"/>
      <c r="C170" s="232"/>
      <c r="D170" s="233"/>
      <c r="E170" s="233"/>
      <c r="F170" s="233"/>
      <c r="G170" s="234"/>
      <c r="H170" s="232"/>
      <c r="I170" s="234"/>
      <c r="J170" s="216"/>
      <c r="K170" s="117"/>
      <c r="L170" s="117"/>
      <c r="M170" s="79"/>
      <c r="N170" s="75">
        <f>SUM(Tabelle363[[#This Row],[Spalte2]:[Spalte3]])</f>
        <v>0</v>
      </c>
      <c r="O170" s="117"/>
      <c r="P170" s="7"/>
      <c r="Q170" s="7"/>
    </row>
    <row r="171" spans="2:17" ht="16" customHeight="1" x14ac:dyDescent="0.2">
      <c r="B171" s="134"/>
      <c r="C171" s="232"/>
      <c r="D171" s="233"/>
      <c r="E171" s="233"/>
      <c r="F171" s="233"/>
      <c r="G171" s="234"/>
      <c r="H171" s="232"/>
      <c r="I171" s="234"/>
      <c r="J171" s="216"/>
      <c r="K171" s="117"/>
      <c r="L171" s="117"/>
      <c r="M171" s="79"/>
      <c r="N171" s="75">
        <f>SUM(Tabelle363[[#This Row],[Spalte2]:[Spalte3]])</f>
        <v>0</v>
      </c>
      <c r="O171" s="117"/>
      <c r="P171" s="7"/>
      <c r="Q171" s="7"/>
    </row>
    <row r="172" spans="2:17" ht="16" customHeight="1" x14ac:dyDescent="0.2">
      <c r="B172" s="134"/>
      <c r="C172" s="232"/>
      <c r="D172" s="233"/>
      <c r="E172" s="233"/>
      <c r="F172" s="233"/>
      <c r="G172" s="234"/>
      <c r="H172" s="232"/>
      <c r="I172" s="234"/>
      <c r="J172" s="216"/>
      <c r="K172" s="117"/>
      <c r="L172" s="117"/>
      <c r="M172" s="79"/>
      <c r="N172" s="75">
        <f>SUM(Tabelle363[[#This Row],[Spalte2]:[Spalte3]])</f>
        <v>0</v>
      </c>
      <c r="O172" s="117"/>
      <c r="P172" s="7"/>
      <c r="Q172" s="7"/>
    </row>
    <row r="173" spans="2:17" ht="16" customHeight="1" x14ac:dyDescent="0.2">
      <c r="B173" s="134"/>
      <c r="C173" s="232"/>
      <c r="D173" s="233"/>
      <c r="E173" s="233"/>
      <c r="F173" s="233"/>
      <c r="G173" s="234"/>
      <c r="H173" s="232"/>
      <c r="I173" s="234"/>
      <c r="J173" s="216"/>
      <c r="K173" s="117"/>
      <c r="L173" s="117"/>
      <c r="M173" s="79"/>
      <c r="N173" s="75">
        <f>SUM(Tabelle363[[#This Row],[Spalte2]:[Spalte3]])</f>
        <v>0</v>
      </c>
      <c r="O173" s="117"/>
      <c r="P173" s="7"/>
      <c r="Q173" s="7"/>
    </row>
    <row r="174" spans="2:17" ht="16" customHeight="1" x14ac:dyDescent="0.2">
      <c r="B174" s="134"/>
      <c r="C174" s="232"/>
      <c r="D174" s="233"/>
      <c r="E174" s="233"/>
      <c r="F174" s="233"/>
      <c r="G174" s="234"/>
      <c r="H174" s="232"/>
      <c r="I174" s="234"/>
      <c r="J174" s="216"/>
      <c r="K174" s="117"/>
      <c r="L174" s="117"/>
      <c r="M174" s="79"/>
      <c r="N174" s="75">
        <f>SUM(Tabelle363[[#This Row],[Spalte2]:[Spalte3]])</f>
        <v>0</v>
      </c>
      <c r="O174" s="117"/>
      <c r="P174" s="7"/>
      <c r="Q174" s="7"/>
    </row>
    <row r="175" spans="2:17" ht="16" customHeight="1" x14ac:dyDescent="0.2">
      <c r="B175" s="134"/>
      <c r="C175" s="232"/>
      <c r="D175" s="233"/>
      <c r="E175" s="233"/>
      <c r="F175" s="233"/>
      <c r="G175" s="234"/>
      <c r="H175" s="232"/>
      <c r="I175" s="234"/>
      <c r="J175" s="216"/>
      <c r="K175" s="117"/>
      <c r="L175" s="117"/>
      <c r="M175" s="79"/>
      <c r="N175" s="75">
        <f>SUM(Tabelle363[[#This Row],[Spalte2]:[Spalte3]])</f>
        <v>0</v>
      </c>
      <c r="O175" s="117"/>
      <c r="P175" s="7"/>
      <c r="Q175" s="7"/>
    </row>
    <row r="176" spans="2:17" ht="16" customHeight="1" x14ac:dyDescent="0.2">
      <c r="B176" s="134"/>
      <c r="C176" s="240"/>
      <c r="D176" s="242"/>
      <c r="E176" s="242"/>
      <c r="F176" s="242"/>
      <c r="G176" s="241"/>
      <c r="H176" s="240"/>
      <c r="I176" s="241"/>
      <c r="J176" s="216"/>
      <c r="K176" s="117"/>
      <c r="L176" s="117"/>
      <c r="M176" s="80"/>
      <c r="N176" s="76">
        <f>SUM(Tabelle363[[#This Row],[Spalte2]:[Spalte3]])</f>
        <v>0</v>
      </c>
      <c r="O176" s="117"/>
      <c r="P176" s="7"/>
      <c r="Q176" s="7"/>
    </row>
    <row r="177" spans="2:17" ht="16" customHeight="1" x14ac:dyDescent="0.2">
      <c r="B177" s="175" t="s">
        <v>24</v>
      </c>
      <c r="C177" s="175"/>
      <c r="D177" s="175"/>
      <c r="E177" s="175"/>
      <c r="F177" s="175"/>
      <c r="G177" s="176"/>
      <c r="H177" s="176"/>
      <c r="I177" s="176"/>
      <c r="J177" s="177"/>
      <c r="K177" s="178">
        <f>SUBTOTAL(109,Tabelle363[Spalte2])</f>
        <v>0</v>
      </c>
      <c r="L177" s="178">
        <f>SUBTOTAL(109,Tabelle363[Spalte3])</f>
        <v>0</v>
      </c>
      <c r="M177" s="178">
        <f>SUBTOTAL(109,Tabelle363[Spalte4])</f>
        <v>0</v>
      </c>
      <c r="N177" s="178">
        <f>SUM(Tabelle363[Spalte5])</f>
        <v>0</v>
      </c>
      <c r="O177" s="178">
        <f>SUBTOTAL(109,Tabelle363[Spalte6])</f>
        <v>0</v>
      </c>
      <c r="P177" s="7"/>
      <c r="Q177" s="7"/>
    </row>
    <row r="178" spans="2:17" ht="13" customHeight="1" x14ac:dyDescent="0.2">
      <c r="B178" s="111" t="s">
        <v>79</v>
      </c>
      <c r="C178" s="111"/>
      <c r="D178" s="111"/>
      <c r="E178" s="111"/>
      <c r="F178" s="111"/>
      <c r="G178" s="111"/>
      <c r="H178" s="111"/>
      <c r="I178" s="111"/>
      <c r="J178" s="111"/>
      <c r="K178" s="112">
        <f>Tabelle36[[#Totals],[Spalte2]]</f>
        <v>0</v>
      </c>
      <c r="L178" s="112">
        <f>Tabelle36[[#Totals],[Spalte3]]</f>
        <v>0</v>
      </c>
      <c r="M178" s="112">
        <f>Tabelle36[[#Totals],[Spalte4]]</f>
        <v>0</v>
      </c>
      <c r="N178" s="112">
        <f>Tabelle36[[#Totals],[Spalte5]]</f>
        <v>0</v>
      </c>
      <c r="O178" s="112">
        <f>Tabelle36[[#Totals],[Spalte6]]</f>
        <v>0</v>
      </c>
      <c r="P178" s="7"/>
      <c r="Q178" s="7"/>
    </row>
    <row r="179" spans="2:17" ht="13" customHeight="1" x14ac:dyDescent="0.2">
      <c r="B179" s="111" t="s">
        <v>80</v>
      </c>
      <c r="C179" s="111"/>
      <c r="D179" s="111"/>
      <c r="E179" s="111"/>
      <c r="F179" s="111"/>
      <c r="G179" s="111"/>
      <c r="H179" s="111"/>
      <c r="I179" s="111"/>
      <c r="J179" s="111"/>
      <c r="K179" s="113">
        <f>Tabelle363[[#Totals],[Spalte2]]-K178</f>
        <v>0</v>
      </c>
      <c r="L179" s="113">
        <f>Tabelle363[[#Totals],[Spalte3]]-L178</f>
        <v>0</v>
      </c>
      <c r="M179" s="113">
        <f>Tabelle363[[#Totals],[Spalte4]]-M178</f>
        <v>0</v>
      </c>
      <c r="N179" s="113">
        <f>Tabelle363[[#Totals],[Spalte5]]-N178</f>
        <v>0</v>
      </c>
      <c r="O179" s="113">
        <f>Tabelle363[[#Totals],[Spalte6]]-O178</f>
        <v>0</v>
      </c>
      <c r="P179" s="7"/>
      <c r="Q179" s="7"/>
    </row>
    <row r="180" spans="2:17" ht="16" customHeight="1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7"/>
      <c r="Q180" s="7"/>
    </row>
    <row r="181" spans="2:17" ht="16" customHeight="1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7"/>
      <c r="Q181" s="7"/>
    </row>
    <row r="182" spans="2:17" ht="16" customHeight="1" x14ac:dyDescent="0.2">
      <c r="B182" s="107" t="s">
        <v>11</v>
      </c>
      <c r="C182" s="9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7"/>
      <c r="Q182" s="7"/>
    </row>
    <row r="183" spans="2:17" ht="34" customHeight="1" x14ac:dyDescent="0.2">
      <c r="B183" s="213" t="s">
        <v>88</v>
      </c>
      <c r="C183" s="104" t="s">
        <v>10</v>
      </c>
      <c r="D183" s="104"/>
      <c r="E183" s="104"/>
      <c r="F183" s="104"/>
      <c r="G183" s="104"/>
      <c r="H183" s="104" t="s">
        <v>81</v>
      </c>
      <c r="I183" s="58"/>
      <c r="J183" s="102" t="s">
        <v>57</v>
      </c>
      <c r="K183" s="172" t="s">
        <v>58</v>
      </c>
      <c r="L183" s="172" t="s">
        <v>55</v>
      </c>
      <c r="M183" s="48" t="s">
        <v>67</v>
      </c>
      <c r="N183" s="172" t="s">
        <v>54</v>
      </c>
      <c r="O183" s="172" t="s">
        <v>53</v>
      </c>
      <c r="P183" s="7"/>
      <c r="Q183" s="7"/>
    </row>
    <row r="184" spans="2:17" x14ac:dyDescent="0.2">
      <c r="B184" s="12"/>
      <c r="C184" s="12"/>
      <c r="D184" s="20"/>
      <c r="E184" s="20"/>
      <c r="F184" s="20"/>
      <c r="G184" s="22"/>
      <c r="H184" s="22"/>
      <c r="I184" s="22"/>
      <c r="J184" s="25"/>
      <c r="K184" s="173" t="s">
        <v>52</v>
      </c>
      <c r="L184" s="173" t="s">
        <v>52</v>
      </c>
      <c r="M184" s="173" t="s">
        <v>52</v>
      </c>
      <c r="N184" s="173" t="s">
        <v>52</v>
      </c>
      <c r="O184" s="173" t="s">
        <v>52</v>
      </c>
      <c r="P184" s="7"/>
      <c r="Q184" s="7"/>
    </row>
    <row r="185" spans="2:17" ht="16" hidden="1" customHeight="1" x14ac:dyDescent="0.2">
      <c r="B185" s="81"/>
      <c r="C185" s="81"/>
      <c r="D185" s="82"/>
      <c r="E185" s="82"/>
      <c r="F185" s="82"/>
      <c r="G185" s="24"/>
      <c r="H185" s="24"/>
      <c r="I185" s="24"/>
      <c r="J185" t="s">
        <v>72</v>
      </c>
      <c r="K185" t="s">
        <v>73</v>
      </c>
      <c r="L185" t="s">
        <v>74</v>
      </c>
      <c r="M185" t="s">
        <v>75</v>
      </c>
      <c r="N185" t="s">
        <v>76</v>
      </c>
      <c r="O185" t="s">
        <v>77</v>
      </c>
      <c r="P185" s="7"/>
      <c r="Q185" s="7"/>
    </row>
    <row r="186" spans="2:17" ht="16" customHeight="1" x14ac:dyDescent="0.2">
      <c r="B186" s="134"/>
      <c r="C186" s="232"/>
      <c r="D186" s="233"/>
      <c r="E186" s="233"/>
      <c r="F186" s="233"/>
      <c r="G186" s="234"/>
      <c r="H186" s="232"/>
      <c r="I186" s="234"/>
      <c r="J186" s="216"/>
      <c r="K186" s="117"/>
      <c r="L186" s="117"/>
      <c r="M186" s="79"/>
      <c r="N186" s="75">
        <f>SUM(Tabelle352[[#This Row],[Spalte2]:[Spalte3]])</f>
        <v>0</v>
      </c>
      <c r="O186" s="117"/>
      <c r="P186" s="7"/>
      <c r="Q186" s="7"/>
    </row>
    <row r="187" spans="2:17" ht="16" customHeight="1" x14ac:dyDescent="0.2">
      <c r="B187" s="134"/>
      <c r="C187" s="232"/>
      <c r="D187" s="233"/>
      <c r="E187" s="233"/>
      <c r="F187" s="233"/>
      <c r="G187" s="234"/>
      <c r="H187" s="232"/>
      <c r="I187" s="234"/>
      <c r="J187" s="216"/>
      <c r="K187" s="117"/>
      <c r="L187" s="117"/>
      <c r="M187" s="79"/>
      <c r="N187" s="75">
        <f>SUM(Tabelle352[[#This Row],[Spalte2]:[Spalte3]])</f>
        <v>0</v>
      </c>
      <c r="O187" s="117"/>
      <c r="P187" s="7"/>
      <c r="Q187" s="7"/>
    </row>
    <row r="188" spans="2:17" ht="16" customHeight="1" x14ac:dyDescent="0.2">
      <c r="B188" s="134"/>
      <c r="C188" s="232"/>
      <c r="D188" s="233"/>
      <c r="E188" s="233"/>
      <c r="F188" s="233"/>
      <c r="G188" s="234"/>
      <c r="H188" s="232"/>
      <c r="I188" s="234"/>
      <c r="J188" s="216"/>
      <c r="K188" s="117"/>
      <c r="L188" s="117"/>
      <c r="M188" s="79"/>
      <c r="N188" s="75">
        <f>SUM(Tabelle352[[#This Row],[Spalte2]:[Spalte3]])</f>
        <v>0</v>
      </c>
      <c r="O188" s="117"/>
      <c r="P188" s="7"/>
      <c r="Q188" s="7"/>
    </row>
    <row r="189" spans="2:17" ht="16" customHeight="1" x14ac:dyDescent="0.2">
      <c r="B189" s="134"/>
      <c r="C189" s="232"/>
      <c r="D189" s="233"/>
      <c r="E189" s="233"/>
      <c r="F189" s="233"/>
      <c r="G189" s="234"/>
      <c r="H189" s="232"/>
      <c r="I189" s="234"/>
      <c r="J189" s="216"/>
      <c r="K189" s="117"/>
      <c r="L189" s="117"/>
      <c r="M189" s="79"/>
      <c r="N189" s="75">
        <f>SUM(Tabelle352[[#This Row],[Spalte2]:[Spalte3]])</f>
        <v>0</v>
      </c>
      <c r="O189" s="117"/>
      <c r="P189" s="7"/>
      <c r="Q189" s="7"/>
    </row>
    <row r="190" spans="2:17" ht="16" customHeight="1" x14ac:dyDescent="0.2">
      <c r="B190" s="134"/>
      <c r="C190" s="232"/>
      <c r="D190" s="233"/>
      <c r="E190" s="233"/>
      <c r="F190" s="233"/>
      <c r="G190" s="234"/>
      <c r="H190" s="232"/>
      <c r="I190" s="234"/>
      <c r="J190" s="216"/>
      <c r="K190" s="117"/>
      <c r="L190" s="117"/>
      <c r="M190" s="79"/>
      <c r="N190" s="75">
        <f>SUM(Tabelle352[[#This Row],[Spalte2]:[Spalte3]])</f>
        <v>0</v>
      </c>
      <c r="O190" s="117"/>
      <c r="P190" s="7"/>
      <c r="Q190" s="7"/>
    </row>
    <row r="191" spans="2:17" ht="16" customHeight="1" x14ac:dyDescent="0.2">
      <c r="B191" s="134"/>
      <c r="C191" s="232"/>
      <c r="D191" s="233"/>
      <c r="E191" s="233"/>
      <c r="F191" s="233"/>
      <c r="G191" s="234"/>
      <c r="H191" s="232"/>
      <c r="I191" s="234"/>
      <c r="J191" s="216"/>
      <c r="K191" s="117"/>
      <c r="L191" s="117"/>
      <c r="M191" s="79"/>
      <c r="N191" s="75">
        <f>SUM(Tabelle352[[#This Row],[Spalte2]:[Spalte3]])</f>
        <v>0</v>
      </c>
      <c r="O191" s="117"/>
      <c r="P191" s="7"/>
      <c r="Q191" s="7"/>
    </row>
    <row r="192" spans="2:17" ht="16" customHeight="1" x14ac:dyDescent="0.2">
      <c r="B192" s="134"/>
      <c r="C192" s="232"/>
      <c r="D192" s="233"/>
      <c r="E192" s="233"/>
      <c r="F192" s="233"/>
      <c r="G192" s="234"/>
      <c r="H192" s="232"/>
      <c r="I192" s="234"/>
      <c r="J192" s="216"/>
      <c r="K192" s="117"/>
      <c r="L192" s="117"/>
      <c r="M192" s="79"/>
      <c r="N192" s="75">
        <f>SUM(Tabelle352[[#This Row],[Spalte2]:[Spalte3]])</f>
        <v>0</v>
      </c>
      <c r="O192" s="117"/>
      <c r="P192" s="7"/>
      <c r="Q192" s="7"/>
    </row>
    <row r="193" spans="2:17" ht="16" customHeight="1" x14ac:dyDescent="0.2">
      <c r="B193" s="134"/>
      <c r="C193" s="232"/>
      <c r="D193" s="233"/>
      <c r="E193" s="233"/>
      <c r="F193" s="233"/>
      <c r="G193" s="234"/>
      <c r="H193" s="232"/>
      <c r="I193" s="234"/>
      <c r="J193" s="216"/>
      <c r="K193" s="117"/>
      <c r="L193" s="117"/>
      <c r="M193" s="79"/>
      <c r="N193" s="75">
        <f>SUM(Tabelle352[[#This Row],[Spalte2]:[Spalte3]])</f>
        <v>0</v>
      </c>
      <c r="O193" s="117"/>
      <c r="P193" s="7"/>
      <c r="Q193" s="7"/>
    </row>
    <row r="194" spans="2:17" ht="16" customHeight="1" x14ac:dyDescent="0.2">
      <c r="B194" s="134"/>
      <c r="C194" s="232"/>
      <c r="D194" s="233"/>
      <c r="E194" s="233"/>
      <c r="F194" s="233"/>
      <c r="G194" s="234"/>
      <c r="H194" s="232"/>
      <c r="I194" s="234"/>
      <c r="J194" s="216"/>
      <c r="K194" s="117"/>
      <c r="L194" s="117"/>
      <c r="M194" s="79"/>
      <c r="N194" s="75">
        <f>SUM(Tabelle352[[#This Row],[Spalte2]:[Spalte3]])</f>
        <v>0</v>
      </c>
      <c r="O194" s="117"/>
      <c r="P194" s="7"/>
      <c r="Q194" s="7"/>
    </row>
    <row r="195" spans="2:17" ht="16" customHeight="1" x14ac:dyDescent="0.2">
      <c r="B195" s="134"/>
      <c r="C195" s="232"/>
      <c r="D195" s="233"/>
      <c r="E195" s="233"/>
      <c r="F195" s="233"/>
      <c r="G195" s="234"/>
      <c r="H195" s="232"/>
      <c r="I195" s="234"/>
      <c r="J195" s="216"/>
      <c r="K195" s="117"/>
      <c r="L195" s="117"/>
      <c r="M195" s="79"/>
      <c r="N195" s="75">
        <f>SUM(Tabelle352[[#This Row],[Spalte2]:[Spalte3]])</f>
        <v>0</v>
      </c>
      <c r="O195" s="117"/>
      <c r="P195" s="7"/>
      <c r="Q195" s="7"/>
    </row>
    <row r="196" spans="2:17" ht="16" customHeight="1" x14ac:dyDescent="0.2">
      <c r="B196" s="134"/>
      <c r="C196" s="232"/>
      <c r="D196" s="233"/>
      <c r="E196" s="233"/>
      <c r="F196" s="233"/>
      <c r="G196" s="234"/>
      <c r="H196" s="232"/>
      <c r="I196" s="234"/>
      <c r="J196" s="216"/>
      <c r="K196" s="117"/>
      <c r="L196" s="117"/>
      <c r="M196" s="79"/>
      <c r="N196" s="75">
        <f>SUM(Tabelle352[[#This Row],[Spalte2]:[Spalte3]])</f>
        <v>0</v>
      </c>
      <c r="O196" s="117"/>
      <c r="P196" s="7"/>
      <c r="Q196" s="7"/>
    </row>
    <row r="197" spans="2:17" ht="16" customHeight="1" x14ac:dyDescent="0.2">
      <c r="B197" s="134"/>
      <c r="C197" s="232"/>
      <c r="D197" s="233"/>
      <c r="E197" s="233"/>
      <c r="F197" s="233"/>
      <c r="G197" s="234"/>
      <c r="H197" s="232"/>
      <c r="I197" s="234"/>
      <c r="J197" s="216"/>
      <c r="K197" s="117"/>
      <c r="L197" s="117"/>
      <c r="M197" s="79"/>
      <c r="N197" s="75">
        <f>SUM(Tabelle352[[#This Row],[Spalte2]:[Spalte3]])</f>
        <v>0</v>
      </c>
      <c r="O197" s="117"/>
      <c r="P197" s="7"/>
      <c r="Q197" s="7"/>
    </row>
    <row r="198" spans="2:17" ht="16" customHeight="1" x14ac:dyDescent="0.2">
      <c r="B198" s="134"/>
      <c r="C198" s="232"/>
      <c r="D198" s="233"/>
      <c r="E198" s="233"/>
      <c r="F198" s="233"/>
      <c r="G198" s="234"/>
      <c r="H198" s="232"/>
      <c r="I198" s="234"/>
      <c r="J198" s="216"/>
      <c r="K198" s="117"/>
      <c r="L198" s="117"/>
      <c r="M198" s="79"/>
      <c r="N198" s="75">
        <f>SUM(Tabelle352[[#This Row],[Spalte2]:[Spalte3]])</f>
        <v>0</v>
      </c>
      <c r="O198" s="117"/>
      <c r="P198" s="7"/>
      <c r="Q198" s="7"/>
    </row>
    <row r="199" spans="2:17" ht="16" customHeight="1" x14ac:dyDescent="0.2">
      <c r="B199" s="134"/>
      <c r="C199" s="232"/>
      <c r="D199" s="233"/>
      <c r="E199" s="233"/>
      <c r="F199" s="233"/>
      <c r="G199" s="234"/>
      <c r="H199" s="232"/>
      <c r="I199" s="234"/>
      <c r="J199" s="216"/>
      <c r="K199" s="117"/>
      <c r="L199" s="117"/>
      <c r="M199" s="79"/>
      <c r="N199" s="75">
        <f>SUM(Tabelle352[[#This Row],[Spalte2]:[Spalte3]])</f>
        <v>0</v>
      </c>
      <c r="O199" s="117"/>
      <c r="P199" s="7"/>
      <c r="Q199" s="7"/>
    </row>
    <row r="200" spans="2:17" ht="16" customHeight="1" x14ac:dyDescent="0.2">
      <c r="B200" s="134"/>
      <c r="C200" s="232"/>
      <c r="D200" s="233"/>
      <c r="E200" s="233"/>
      <c r="F200" s="233"/>
      <c r="G200" s="234"/>
      <c r="H200" s="232"/>
      <c r="I200" s="234"/>
      <c r="J200" s="216"/>
      <c r="K200" s="117"/>
      <c r="L200" s="117"/>
      <c r="M200" s="79"/>
      <c r="N200" s="75">
        <f>SUM(Tabelle352[[#This Row],[Spalte2]:[Spalte3]])</f>
        <v>0</v>
      </c>
      <c r="O200" s="117"/>
      <c r="P200" s="7"/>
      <c r="Q200" s="7"/>
    </row>
    <row r="201" spans="2:17" ht="16" customHeight="1" x14ac:dyDescent="0.2">
      <c r="B201" s="134"/>
      <c r="C201" s="232"/>
      <c r="D201" s="233"/>
      <c r="E201" s="233"/>
      <c r="F201" s="233"/>
      <c r="G201" s="234"/>
      <c r="H201" s="232"/>
      <c r="I201" s="234"/>
      <c r="J201" s="216"/>
      <c r="K201" s="117"/>
      <c r="L201" s="117"/>
      <c r="M201" s="79"/>
      <c r="N201" s="75">
        <f>SUM(Tabelle352[[#This Row],[Spalte2]:[Spalte3]])</f>
        <v>0</v>
      </c>
      <c r="O201" s="117"/>
      <c r="P201" s="7"/>
      <c r="Q201" s="7"/>
    </row>
    <row r="202" spans="2:17" ht="16" customHeight="1" x14ac:dyDescent="0.2">
      <c r="B202" s="134"/>
      <c r="C202" s="232"/>
      <c r="D202" s="233"/>
      <c r="E202" s="233"/>
      <c r="F202" s="233"/>
      <c r="G202" s="234"/>
      <c r="H202" s="232"/>
      <c r="I202" s="234"/>
      <c r="J202" s="216"/>
      <c r="K202" s="117"/>
      <c r="L202" s="117"/>
      <c r="M202" s="79"/>
      <c r="N202" s="75">
        <f>SUM(Tabelle352[[#This Row],[Spalte2]:[Spalte3]])</f>
        <v>0</v>
      </c>
      <c r="O202" s="117"/>
      <c r="P202" s="7"/>
      <c r="Q202" s="7"/>
    </row>
    <row r="203" spans="2:17" ht="16" customHeight="1" x14ac:dyDescent="0.2">
      <c r="B203" s="134"/>
      <c r="C203" s="232"/>
      <c r="D203" s="233"/>
      <c r="E203" s="233"/>
      <c r="F203" s="233"/>
      <c r="G203" s="234"/>
      <c r="H203" s="232"/>
      <c r="I203" s="234"/>
      <c r="J203" s="216"/>
      <c r="K203" s="117"/>
      <c r="L203" s="117"/>
      <c r="M203" s="79"/>
      <c r="N203" s="75">
        <f>SUM(Tabelle352[[#This Row],[Spalte2]:[Spalte3]])</f>
        <v>0</v>
      </c>
      <c r="O203" s="117"/>
      <c r="P203" s="7"/>
      <c r="Q203" s="7"/>
    </row>
    <row r="204" spans="2:17" ht="16" customHeight="1" x14ac:dyDescent="0.2">
      <c r="B204" s="134"/>
      <c r="C204" s="232"/>
      <c r="D204" s="233"/>
      <c r="E204" s="233"/>
      <c r="F204" s="233"/>
      <c r="G204" s="234"/>
      <c r="H204" s="232"/>
      <c r="I204" s="234"/>
      <c r="J204" s="216"/>
      <c r="K204" s="117"/>
      <c r="L204" s="117"/>
      <c r="M204" s="79"/>
      <c r="N204" s="75">
        <f>SUM(Tabelle352[[#This Row],[Spalte2]:[Spalte3]])</f>
        <v>0</v>
      </c>
      <c r="O204" s="117"/>
      <c r="P204" s="7"/>
      <c r="Q204" s="7"/>
    </row>
    <row r="205" spans="2:17" ht="16" customHeight="1" x14ac:dyDescent="0.2">
      <c r="B205" s="134"/>
      <c r="C205" s="232"/>
      <c r="D205" s="233"/>
      <c r="E205" s="233"/>
      <c r="F205" s="233"/>
      <c r="G205" s="234"/>
      <c r="H205" s="232"/>
      <c r="I205" s="234"/>
      <c r="J205" s="216"/>
      <c r="K205" s="117"/>
      <c r="L205" s="117"/>
      <c r="M205" s="79"/>
      <c r="N205" s="75">
        <f>SUM(Tabelle352[[#This Row],[Spalte2]:[Spalte3]])</f>
        <v>0</v>
      </c>
      <c r="O205" s="117"/>
      <c r="P205" s="7"/>
      <c r="Q205" s="7"/>
    </row>
    <row r="206" spans="2:17" ht="16" customHeight="1" x14ac:dyDescent="0.2">
      <c r="B206" s="134"/>
      <c r="C206" s="232"/>
      <c r="D206" s="233"/>
      <c r="E206" s="233"/>
      <c r="F206" s="233"/>
      <c r="G206" s="234"/>
      <c r="H206" s="232"/>
      <c r="I206" s="234"/>
      <c r="J206" s="216"/>
      <c r="K206" s="117"/>
      <c r="L206" s="117"/>
      <c r="M206" s="79"/>
      <c r="N206" s="75">
        <f>SUM(Tabelle352[[#This Row],[Spalte2]:[Spalte3]])</f>
        <v>0</v>
      </c>
      <c r="O206" s="117"/>
      <c r="P206" s="7"/>
      <c r="Q206" s="7"/>
    </row>
    <row r="207" spans="2:17" ht="16" customHeight="1" x14ac:dyDescent="0.2">
      <c r="B207" s="134"/>
      <c r="C207" s="232"/>
      <c r="D207" s="233"/>
      <c r="E207" s="233"/>
      <c r="F207" s="233"/>
      <c r="G207" s="234"/>
      <c r="H207" s="232"/>
      <c r="I207" s="234"/>
      <c r="J207" s="216"/>
      <c r="K207" s="117"/>
      <c r="L207" s="117"/>
      <c r="M207" s="79"/>
      <c r="N207" s="75">
        <f>SUM(Tabelle352[[#This Row],[Spalte2]:[Spalte3]])</f>
        <v>0</v>
      </c>
      <c r="O207" s="117"/>
      <c r="P207" s="7"/>
      <c r="Q207" s="7"/>
    </row>
    <row r="208" spans="2:17" ht="16" customHeight="1" x14ac:dyDescent="0.2">
      <c r="B208" s="134"/>
      <c r="C208" s="232"/>
      <c r="D208" s="233"/>
      <c r="E208" s="233"/>
      <c r="F208" s="233"/>
      <c r="G208" s="234"/>
      <c r="H208" s="232"/>
      <c r="I208" s="234"/>
      <c r="J208" s="216"/>
      <c r="K208" s="117"/>
      <c r="L208" s="117"/>
      <c r="M208" s="79"/>
      <c r="N208" s="75">
        <f>SUM(Tabelle352[[#This Row],[Spalte2]:[Spalte3]])</f>
        <v>0</v>
      </c>
      <c r="O208" s="117"/>
      <c r="P208" s="7"/>
      <c r="Q208" s="7"/>
    </row>
    <row r="209" spans="2:17" ht="16" customHeight="1" x14ac:dyDescent="0.2">
      <c r="B209" s="134"/>
      <c r="C209" s="232"/>
      <c r="D209" s="233"/>
      <c r="E209" s="233"/>
      <c r="F209" s="233"/>
      <c r="G209" s="234"/>
      <c r="H209" s="232"/>
      <c r="I209" s="234"/>
      <c r="J209" s="216"/>
      <c r="K209" s="117"/>
      <c r="L209" s="117"/>
      <c r="M209" s="79"/>
      <c r="N209" s="75">
        <f>SUM(Tabelle352[[#This Row],[Spalte2]:[Spalte3]])</f>
        <v>0</v>
      </c>
      <c r="O209" s="117"/>
      <c r="P209" s="7"/>
      <c r="Q209" s="7"/>
    </row>
    <row r="210" spans="2:17" ht="16" customHeight="1" x14ac:dyDescent="0.2">
      <c r="B210" s="134"/>
      <c r="C210" s="240"/>
      <c r="D210" s="242"/>
      <c r="E210" s="242"/>
      <c r="F210" s="242"/>
      <c r="G210" s="241"/>
      <c r="H210" s="240"/>
      <c r="I210" s="241"/>
      <c r="J210" s="216"/>
      <c r="K210" s="117"/>
      <c r="L210" s="117"/>
      <c r="M210" s="80"/>
      <c r="N210" s="76">
        <f>SUM(Tabelle352[[#This Row],[Spalte2]:[Spalte3]])</f>
        <v>0</v>
      </c>
      <c r="O210" s="117"/>
      <c r="P210" s="7"/>
      <c r="Q210" s="7"/>
    </row>
    <row r="211" spans="2:17" ht="16" customHeight="1" x14ac:dyDescent="0.2">
      <c r="B211" s="175" t="s">
        <v>25</v>
      </c>
      <c r="C211" s="217"/>
      <c r="D211" s="175"/>
      <c r="E211" s="217"/>
      <c r="F211" s="217"/>
      <c r="G211" s="218"/>
      <c r="H211" s="218"/>
      <c r="I211" s="219"/>
      <c r="J211" s="177"/>
      <c r="K211" s="178">
        <f>SUBTOTAL(109,Tabelle352[Spalte2])</f>
        <v>0</v>
      </c>
      <c r="L211" s="178">
        <f>SUBTOTAL(109,Tabelle352[Spalte3])</f>
        <v>0</v>
      </c>
      <c r="M211" s="178">
        <f>SUBTOTAL(109,Tabelle352[Spalte4])</f>
        <v>0</v>
      </c>
      <c r="N211" s="178">
        <f>Tabelle35[[#Totals],[Spalte5]]</f>
        <v>0</v>
      </c>
      <c r="O211" s="178">
        <f>Tabelle35[[#Totals],[Spalte6]]</f>
        <v>0</v>
      </c>
      <c r="P211" s="7"/>
      <c r="Q211" s="7"/>
    </row>
    <row r="212" spans="2:17" ht="13" customHeight="1" x14ac:dyDescent="0.2">
      <c r="B212" s="111" t="s">
        <v>79</v>
      </c>
      <c r="C212" s="111"/>
      <c r="D212" s="111"/>
      <c r="E212" s="111"/>
      <c r="F212" s="111"/>
      <c r="G212" s="111"/>
      <c r="H212" s="111"/>
      <c r="I212" s="111"/>
      <c r="J212" s="111"/>
      <c r="K212" s="112">
        <f>Tabelle35[[#Totals],[Spalte2]]</f>
        <v>0</v>
      </c>
      <c r="L212" s="112">
        <f>Tabelle35[[#Totals],[Spalte3]]</f>
        <v>0</v>
      </c>
      <c r="M212" s="112">
        <f>Tabelle35[[#Totals],[Spalte4]]</f>
        <v>0</v>
      </c>
      <c r="N212" s="112">
        <f>Tabelle378[[#Totals],[Spalte5]]</f>
        <v>0</v>
      </c>
      <c r="O212" s="112">
        <f>Tabelle378[[#Totals],[Spalte6]]</f>
        <v>0</v>
      </c>
      <c r="P212" s="7"/>
      <c r="Q212" s="7"/>
    </row>
    <row r="213" spans="2:17" ht="13" customHeight="1" x14ac:dyDescent="0.2">
      <c r="B213" s="111" t="s">
        <v>80</v>
      </c>
      <c r="C213" s="111"/>
      <c r="D213" s="111"/>
      <c r="E213" s="111"/>
      <c r="F213" s="111"/>
      <c r="G213" s="111"/>
      <c r="H213" s="111"/>
      <c r="I213" s="111"/>
      <c r="J213" s="111"/>
      <c r="K213" s="113">
        <f>Tabelle352[[#Totals],[Spalte2]]-K212</f>
        <v>0</v>
      </c>
      <c r="L213" s="113">
        <f>Tabelle352[[#Totals],[Spalte3]]-L212</f>
        <v>0</v>
      </c>
      <c r="M213" s="113">
        <f>Tabelle352[[#Totals],[Spalte4]]-M212</f>
        <v>0</v>
      </c>
      <c r="N213" s="113">
        <f>Tabelle352[[#Totals],[Spalte5]]-N212</f>
        <v>0</v>
      </c>
      <c r="O213" s="113">
        <f>Tabelle352[[#Totals],[Spalte6]]-O212</f>
        <v>0</v>
      </c>
    </row>
  </sheetData>
  <sheetProtection algorithmName="SHA-512" hashValue="O/GroN8VgRKuV921gNgUgt2sdfDZQ35X6jNa9vVjfQZnrznbsxug2SK7iGlmhCJUZumgv30tOIp4GaUFVdDz7w==" saltValue="aS2miRhD0UJffZT5Rz35MA==" spinCount="100000" sheet="1" scenarios="1" formatCells="0" deleteRows="0" selectLockedCells="1"/>
  <mergeCells count="224"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L15:O15"/>
    <mergeCell ref="L16:O16"/>
    <mergeCell ref="L17:O17"/>
    <mergeCell ref="L21:O21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59:I159"/>
    <mergeCell ref="H160:I160"/>
    <mergeCell ref="H161:I161"/>
    <mergeCell ref="C204:G204"/>
    <mergeCell ref="C205:G205"/>
    <mergeCell ref="C206:G206"/>
    <mergeCell ref="C207:G207"/>
    <mergeCell ref="C208:G208"/>
    <mergeCell ref="C209:G209"/>
    <mergeCell ref="C210:G210"/>
    <mergeCell ref="H210:I210"/>
    <mergeCell ref="H186:I186"/>
    <mergeCell ref="H187:I187"/>
    <mergeCell ref="H188:I188"/>
    <mergeCell ref="H189:I189"/>
    <mergeCell ref="H190:I190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H201:I201"/>
    <mergeCell ref="C195:G195"/>
    <mergeCell ref="C196:G196"/>
    <mergeCell ref="C197:G197"/>
    <mergeCell ref="C198:G198"/>
    <mergeCell ref="C199:G199"/>
    <mergeCell ref="C200:G200"/>
    <mergeCell ref="C201:G201"/>
    <mergeCell ref="C202:G202"/>
    <mergeCell ref="C203:G203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H162:I162"/>
    <mergeCell ref="H163:I163"/>
    <mergeCell ref="H164:I164"/>
    <mergeCell ref="H165:I165"/>
    <mergeCell ref="H166:I166"/>
    <mergeCell ref="H167:I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C159:G159"/>
    <mergeCell ref="C160:G160"/>
    <mergeCell ref="C161:G161"/>
    <mergeCell ref="C162:G162"/>
    <mergeCell ref="C163:G163"/>
    <mergeCell ref="C164:G164"/>
    <mergeCell ref="C165:G165"/>
    <mergeCell ref="C166:G166"/>
    <mergeCell ref="C167:G167"/>
    <mergeCell ref="C156:G156"/>
    <mergeCell ref="C157:G157"/>
    <mergeCell ref="C158:G158"/>
    <mergeCell ref="H152:I152"/>
    <mergeCell ref="H153:I153"/>
    <mergeCell ref="H154:I154"/>
    <mergeCell ref="H155:I155"/>
    <mergeCell ref="H156:I156"/>
    <mergeCell ref="H157:I157"/>
    <mergeCell ref="H158:I158"/>
    <mergeCell ref="H120:I120"/>
    <mergeCell ref="H121:I121"/>
    <mergeCell ref="H122:I122"/>
    <mergeCell ref="H137:I137"/>
    <mergeCell ref="H138:I138"/>
    <mergeCell ref="C152:G152"/>
    <mergeCell ref="C153:G153"/>
    <mergeCell ref="C154:G154"/>
    <mergeCell ref="C155:G155"/>
    <mergeCell ref="C138:G138"/>
    <mergeCell ref="C137:G137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C129:G129"/>
    <mergeCell ref="C130:G130"/>
    <mergeCell ref="C131:G131"/>
    <mergeCell ref="C132:G132"/>
    <mergeCell ref="C133:G133"/>
    <mergeCell ref="C134:G134"/>
    <mergeCell ref="C135:G135"/>
    <mergeCell ref="C136:G136"/>
    <mergeCell ref="H100:I100"/>
    <mergeCell ref="H101:I101"/>
    <mergeCell ref="H102:I102"/>
    <mergeCell ref="C114:G114"/>
    <mergeCell ref="C115:G115"/>
    <mergeCell ref="C116:G116"/>
    <mergeCell ref="C117:G117"/>
    <mergeCell ref="C118:G118"/>
    <mergeCell ref="C119:G119"/>
    <mergeCell ref="C101:G101"/>
    <mergeCell ref="C102:G102"/>
    <mergeCell ref="H114:I114"/>
    <mergeCell ref="H115:I115"/>
    <mergeCell ref="H116:I116"/>
    <mergeCell ref="H117:I117"/>
    <mergeCell ref="H118:I118"/>
    <mergeCell ref="H119:I119"/>
    <mergeCell ref="H88:I88"/>
    <mergeCell ref="H89:I89"/>
    <mergeCell ref="H90:I90"/>
    <mergeCell ref="H91:I91"/>
    <mergeCell ref="H92:I92"/>
    <mergeCell ref="H93:I93"/>
    <mergeCell ref="H94:I94"/>
    <mergeCell ref="H95:I95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97:I97"/>
    <mergeCell ref="H98:I98"/>
    <mergeCell ref="H99:I99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H87:I87"/>
    <mergeCell ref="C127:G127"/>
    <mergeCell ref="C128:G128"/>
    <mergeCell ref="C122:G122"/>
    <mergeCell ref="C123:G123"/>
    <mergeCell ref="C124:G124"/>
    <mergeCell ref="C125:G125"/>
    <mergeCell ref="C126:G126"/>
    <mergeCell ref="C120:G120"/>
    <mergeCell ref="C121:G121"/>
    <mergeCell ref="C98:G98"/>
    <mergeCell ref="C99:G99"/>
    <mergeCell ref="C100:G100"/>
    <mergeCell ref="R7:T7"/>
    <mergeCell ref="R8:T8"/>
    <mergeCell ref="M47:M48"/>
    <mergeCell ref="D59:O59"/>
    <mergeCell ref="G61:K61"/>
    <mergeCell ref="G62:K62"/>
    <mergeCell ref="J60:K60"/>
    <mergeCell ref="G44:L44"/>
    <mergeCell ref="G47:L47"/>
    <mergeCell ref="G48:L48"/>
    <mergeCell ref="G49:L49"/>
    <mergeCell ref="G50:L50"/>
    <mergeCell ref="G51:L51"/>
    <mergeCell ref="G52:L52"/>
    <mergeCell ref="G53:L53"/>
    <mergeCell ref="G54:L54"/>
    <mergeCell ref="G55:L55"/>
    <mergeCell ref="G56:L56"/>
    <mergeCell ref="G57:L57"/>
    <mergeCell ref="G58:L58"/>
    <mergeCell ref="H96:I96"/>
  </mergeCells>
  <conditionalFormatting sqref="K38:O38">
    <cfRule type="cellIs" dxfId="16" priority="1" operator="greaterThan">
      <formula>1</formula>
    </cfRule>
    <cfRule type="cellIs" dxfId="15" priority="2" operator="lessThan">
      <formula>-1</formula>
    </cfRule>
  </conditionalFormatting>
  <conditionalFormatting sqref="K105:O105">
    <cfRule type="cellIs" dxfId="14" priority="11" operator="greaterThan">
      <formula>1</formula>
    </cfRule>
    <cfRule type="cellIs" dxfId="13" priority="12" operator="lessThan">
      <formula>-1</formula>
    </cfRule>
  </conditionalFormatting>
  <conditionalFormatting sqref="K141:O141">
    <cfRule type="cellIs" dxfId="12" priority="9" operator="greaterThan">
      <formula>1</formula>
    </cfRule>
    <cfRule type="cellIs" dxfId="11" priority="10" operator="lessThan">
      <formula>-1</formula>
    </cfRule>
  </conditionalFormatting>
  <conditionalFormatting sqref="K179:O179">
    <cfRule type="cellIs" dxfId="10" priority="4" operator="lessThan">
      <formula>-1</formula>
    </cfRule>
    <cfRule type="cellIs" dxfId="9" priority="3" operator="greaterThan">
      <formula>1</formula>
    </cfRule>
  </conditionalFormatting>
  <conditionalFormatting sqref="K213:O213">
    <cfRule type="cellIs" dxfId="8" priority="5" operator="greaterThan">
      <formula>1</formula>
    </cfRule>
    <cfRule type="cellIs" dxfId="7" priority="6" operator="lessThan">
      <formula>-1</formula>
    </cfRule>
  </conditionalFormatting>
  <conditionalFormatting sqref="M77:M103">
    <cfRule type="expression" dxfId="6" priority="13">
      <formula>J77="Ja"</formula>
    </cfRule>
  </conditionalFormatting>
  <conditionalFormatting sqref="M113:M139">
    <cfRule type="expression" dxfId="5" priority="14">
      <formula>J113="Ja"</formula>
    </cfRule>
  </conditionalFormatting>
  <conditionalFormatting sqref="M151:M177">
    <cfRule type="expression" dxfId="4" priority="15">
      <formula>J151="Ja"</formula>
    </cfRule>
  </conditionalFormatting>
  <conditionalFormatting sqref="M185:M211">
    <cfRule type="expression" dxfId="3" priority="16">
      <formula>J185="Ja"</formula>
    </cfRule>
  </conditionalFormatting>
  <conditionalFormatting sqref="M214:M119185">
    <cfRule type="expression" dxfId="2" priority="17">
      <formula>J214="Ja"</formula>
    </cfRule>
  </conditionalFormatting>
  <conditionalFormatting sqref="N64">
    <cfRule type="cellIs" dxfId="1" priority="18" operator="greaterThan">
      <formula>0</formula>
    </cfRule>
    <cfRule type="cellIs" dxfId="0" priority="19" operator="lessThan">
      <formula>0</formula>
    </cfRule>
  </conditionalFormatting>
  <dataValidations disablePrompts="1" count="1">
    <dataValidation type="list" allowBlank="1" showInputMessage="1" showErrorMessage="1" promptTitle="Ja/Nein" sqref="J152:J176 J114:J138 J186:J210 J78:J102" xr:uid="{F18DA153-DF5F-DC46-A235-DCC6122D4959}">
      <formula1>"Ja,Nein"</formula1>
    </dataValidation>
  </dataValidations>
  <pageMargins left="0.45" right="0.45" top="0.65" bottom="0.35" header="0.2" footer="0.2"/>
  <pageSetup paperSize="9" scale="70" fitToHeight="3" orientation="portrait" horizontalDpi="0" verticalDpi="0"/>
  <headerFooter>
    <oddFooter>&amp;L&amp;"Arial,Standard"&amp;9&amp;K00-045Formular Abrechnung und Finanzierungsplan Marketing- und Promotionsmassnahmen | 01/2024 Version 1</oddFooter>
  </headerFooter>
  <rowBreaks count="2" manualBreakCount="2">
    <brk id="69" max="13" man="1"/>
    <brk id="143" max="14" man="1"/>
  </rowBreaks>
  <drawing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9416858783924DA72592BD92A461F7" ma:contentTypeVersion="18" ma:contentTypeDescription="Ein neues Dokument erstellen." ma:contentTypeScope="" ma:versionID="a6d4a53930819d20c12a6abbe98ae4db">
  <xsd:schema xmlns:xsd="http://www.w3.org/2001/XMLSchema" xmlns:xs="http://www.w3.org/2001/XMLSchema" xmlns:p="http://schemas.microsoft.com/office/2006/metadata/properties" xmlns:ns2="03564b81-0a85-44f0-a705-03e7f28008f5" xmlns:ns3="ea293c68-97c8-4931-971f-6498974ef1a9" targetNamespace="http://schemas.microsoft.com/office/2006/metadata/properties" ma:root="true" ma:fieldsID="87adfccc01b342cd6d4b91c4cc9dc64c" ns2:_="" ns3:_="">
    <xsd:import namespace="03564b81-0a85-44f0-a705-03e7f28008f5"/>
    <xsd:import namespace="ea293c68-97c8-4931-971f-6498974ef1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64b81-0a85-44f0-a705-03e7f2800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us Unterschrift" ma:internalName="Status_x0020_Unterschrift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5bc4ab96-71f2-47be-887e-76df8807a1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93c68-97c8-4931-971f-6498974ef1a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b936645-2eb1-48bc-a576-8ffa389110ca}" ma:internalName="TaxCatchAll" ma:showField="CatchAllData" ma:web="ea293c68-97c8-4931-971f-6498974ef1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2B6C4-C77F-49B6-86B4-03DD61F3E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64b81-0a85-44f0-a705-03e7f28008f5"/>
    <ds:schemaRef ds:uri="ea293c68-97c8-4931-971f-6498974ef1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88C577-A67D-45A6-813E-C9A70FDE37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Budget Fipla M&amp;P</vt:lpstr>
      <vt:lpstr>Abrechnung M&amp;P</vt:lpstr>
      <vt:lpstr>'Abrechnung M&amp;P'!Druckbereich</vt:lpstr>
      <vt:lpstr>'Budget Fipla M&amp;P'!Druckbereich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Julia Krättli</cp:lastModifiedBy>
  <cp:lastPrinted>2023-12-19T13:06:40Z</cp:lastPrinted>
  <dcterms:created xsi:type="dcterms:W3CDTF">2023-07-10T13:46:39Z</dcterms:created>
  <dcterms:modified xsi:type="dcterms:W3CDTF">2024-01-11T15:47:26Z</dcterms:modified>
</cp:coreProperties>
</file>